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650" windowHeight="7605" activeTab="5"/>
  </bookViews>
  <sheets>
    <sheet name="lagon ouinné" sheetId="1" r:id="rId1"/>
    <sheet name="baie" sheetId="2" r:id="rId2"/>
    <sheet name="chenal" sheetId="3" r:id="rId3"/>
    <sheet name="Diap7" sheetId="4" r:id="rId4"/>
    <sheet name="Diap9" sheetId="5" r:id="rId5"/>
    <sheet name="PB intégrées" sheetId="6" r:id="rId6"/>
  </sheets>
  <externalReferences>
    <externalReference r:id="rId9"/>
  </externalReferences>
  <definedNames>
    <definedName name="AS">'[1]TdR in situ'!$B$3</definedName>
    <definedName name="Blanc">#REF!</definedName>
    <definedName name="BlancNuclepore">'[1]TdR in situ'!$H$2</definedName>
    <definedName name="Multiplicateur">'[1]TdR in situ'!$K$2</definedName>
  </definedNames>
  <calcPr fullCalcOnLoad="1"/>
</workbook>
</file>

<file path=xl/sharedStrings.xml><?xml version="1.0" encoding="utf-8"?>
<sst xmlns="http://schemas.openxmlformats.org/spreadsheetml/2006/main" count="226" uniqueCount="86">
  <si>
    <t>moy 0-80m</t>
  </si>
  <si>
    <t xml:space="preserve"> </t>
  </si>
  <si>
    <t>D4</t>
  </si>
  <si>
    <t>D5</t>
  </si>
  <si>
    <t>D6</t>
  </si>
  <si>
    <t>D7</t>
  </si>
  <si>
    <t>10m</t>
  </si>
  <si>
    <t>80m</t>
  </si>
  <si>
    <t>Baie du santal</t>
  </si>
  <si>
    <t>nMTdR/m2/h</t>
  </si>
  <si>
    <t>D4-1</t>
  </si>
  <si>
    <t>D4-2</t>
  </si>
  <si>
    <t>Diapalis 7</t>
  </si>
  <si>
    <t>Lagon-Ouinné</t>
  </si>
  <si>
    <t>Chenal des Loyautés</t>
  </si>
  <si>
    <t>profondeur</t>
  </si>
  <si>
    <t>m</t>
  </si>
  <si>
    <t>Profondeur</t>
  </si>
  <si>
    <t>Baie du Santal</t>
  </si>
  <si>
    <t>D9</t>
  </si>
  <si>
    <r>
      <t>Productions intégrées sur la colonne d'eau (nmolTdR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</si>
  <si>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S. Ouvéa</t>
  </si>
  <si>
    <t>SE Yaté</t>
  </si>
  <si>
    <t>E. lifou</t>
  </si>
  <si>
    <t>Côte O.</t>
  </si>
  <si>
    <t>moy. 0-30m</t>
  </si>
  <si>
    <t>moy. 0-80m</t>
  </si>
  <si>
    <t>D7 S. ouvéa</t>
  </si>
  <si>
    <t>D7 SE Yaté</t>
  </si>
  <si>
    <t>Chenal</t>
  </si>
  <si>
    <t xml:space="preserve">Côte O. </t>
  </si>
  <si>
    <t>E. Lifou</t>
  </si>
  <si>
    <t>Baie santal</t>
  </si>
  <si>
    <t>Chenal  S.Ouvéa</t>
  </si>
  <si>
    <t>Productions intégrées sur la colonne d'eau (nmolTdR m-2 h-1)</t>
  </si>
  <si>
    <t>N. Ouvéa</t>
  </si>
  <si>
    <t>Ouinné</t>
  </si>
  <si>
    <t>Boulari</t>
  </si>
  <si>
    <t>Lagon S.O.</t>
  </si>
  <si>
    <t>perdu</t>
  </si>
  <si>
    <t>moy 0-70m</t>
  </si>
  <si>
    <t>Baie</t>
  </si>
  <si>
    <t>Lagon S. E.</t>
  </si>
  <si>
    <t>Rq : 70 m au lieu de 80 pour Baie du Santal</t>
  </si>
  <si>
    <r>
      <t>D5</t>
    </r>
    <r>
      <rPr>
        <b/>
        <sz val="8"/>
        <rFont val="Comic Sans MS"/>
        <family val="4"/>
      </rPr>
      <t>(St.22)</t>
    </r>
  </si>
  <si>
    <r>
      <t xml:space="preserve">D6 </t>
    </r>
    <r>
      <rPr>
        <b/>
        <sz val="8"/>
        <rFont val="Comic Sans MS"/>
        <family val="4"/>
      </rPr>
      <t>(St.23)</t>
    </r>
  </si>
  <si>
    <r>
      <t xml:space="preserve">D4 </t>
    </r>
    <r>
      <rPr>
        <b/>
        <sz val="8"/>
        <rFont val="Comic Sans MS"/>
        <family val="4"/>
      </rPr>
      <t>(St.2)</t>
    </r>
  </si>
  <si>
    <r>
      <t xml:space="preserve">D4 </t>
    </r>
    <r>
      <rPr>
        <b/>
        <sz val="8"/>
        <rFont val="Comic Sans MS"/>
        <family val="4"/>
      </rPr>
      <t>(St.4)</t>
    </r>
  </si>
  <si>
    <r>
      <t xml:space="preserve">D9 </t>
    </r>
    <r>
      <rPr>
        <b/>
        <sz val="8"/>
        <rFont val="Comic Sans MS"/>
        <family val="4"/>
      </rPr>
      <t>(St.22)</t>
    </r>
  </si>
  <si>
    <t xml:space="preserve">Diapalis 7 </t>
  </si>
  <si>
    <t>(St.9)</t>
  </si>
  <si>
    <t>(St.15 + St.27)</t>
  </si>
  <si>
    <t>(St.38)</t>
  </si>
  <si>
    <r>
      <t xml:space="preserve">D4 </t>
    </r>
    <r>
      <rPr>
        <sz val="8"/>
        <rFont val="Arial"/>
        <family val="2"/>
      </rPr>
      <t>(St.10)</t>
    </r>
  </si>
  <si>
    <r>
      <t xml:space="preserve">D5 </t>
    </r>
    <r>
      <rPr>
        <sz val="8"/>
        <rFont val="Arial"/>
        <family val="2"/>
      </rPr>
      <t>(St.6)</t>
    </r>
  </si>
  <si>
    <r>
      <t xml:space="preserve">D6 </t>
    </r>
    <r>
      <rPr>
        <sz val="8"/>
        <rFont val="Arial"/>
        <family val="2"/>
      </rPr>
      <t>(St.5)</t>
    </r>
  </si>
  <si>
    <r>
      <t xml:space="preserve">D7 </t>
    </r>
    <r>
      <rPr>
        <sz val="8"/>
        <rFont val="Arial"/>
        <family val="2"/>
      </rPr>
      <t>(St.30)</t>
    </r>
  </si>
  <si>
    <r>
      <t xml:space="preserve">D9 </t>
    </r>
    <r>
      <rPr>
        <sz val="8"/>
        <rFont val="Arial"/>
        <family val="2"/>
      </rPr>
      <t>(St.1)</t>
    </r>
  </si>
  <si>
    <r>
      <t xml:space="preserve">D7 </t>
    </r>
    <r>
      <rPr>
        <sz val="8"/>
        <rFont val="Arial"/>
        <family val="2"/>
      </rPr>
      <t>(St.37)</t>
    </r>
  </si>
  <si>
    <r>
      <t>Assimilation de Thymidine en pMTdR h</t>
    </r>
    <r>
      <rPr>
        <vertAlign val="superscript"/>
        <sz val="10"/>
        <rFont val="Arial"/>
        <family val="2"/>
      </rPr>
      <t>-1</t>
    </r>
  </si>
  <si>
    <t xml:space="preserve">Chenal    </t>
  </si>
  <si>
    <t>(St.37)</t>
  </si>
  <si>
    <t>(St. 30)</t>
  </si>
  <si>
    <t>(St.1)</t>
  </si>
  <si>
    <t>(St.7)</t>
  </si>
  <si>
    <t>(St. 12)</t>
  </si>
  <si>
    <t>(St.16)</t>
  </si>
  <si>
    <t>(St.28)</t>
  </si>
  <si>
    <t>(St.22)</t>
  </si>
  <si>
    <t>(St.26)</t>
  </si>
  <si>
    <t>Diapalis 9 ("large")</t>
  </si>
  <si>
    <t>Diapalis 9 ("lagons")</t>
  </si>
  <si>
    <t xml:space="preserve"> Chenal     SE Yaté</t>
  </si>
  <si>
    <r>
      <t xml:space="preserve">D4 </t>
    </r>
    <r>
      <rPr>
        <sz val="8"/>
        <rFont val="Arial"/>
        <family val="2"/>
      </rPr>
      <t>(St.12)</t>
    </r>
  </si>
  <si>
    <r>
      <t xml:space="preserve">D5 </t>
    </r>
    <r>
      <rPr>
        <sz val="8"/>
        <rFont val="Arial"/>
        <family val="2"/>
      </rPr>
      <t>(St.14)</t>
    </r>
  </si>
  <si>
    <r>
      <t xml:space="preserve">D6 </t>
    </r>
    <r>
      <rPr>
        <sz val="8"/>
        <rFont val="Arial"/>
        <family val="2"/>
      </rPr>
      <t>(St. 15)</t>
    </r>
  </si>
  <si>
    <r>
      <t xml:space="preserve">D7 </t>
    </r>
    <r>
      <rPr>
        <sz val="8"/>
        <rFont val="Arial"/>
        <family val="2"/>
      </rPr>
      <t>(St.15)</t>
    </r>
  </si>
  <si>
    <r>
      <t xml:space="preserve">D7 </t>
    </r>
    <r>
      <rPr>
        <sz val="8"/>
        <rFont val="Arial"/>
        <family val="2"/>
      </rPr>
      <t>(St.27)</t>
    </r>
  </si>
  <si>
    <r>
      <t xml:space="preserve">D9 </t>
    </r>
    <r>
      <rPr>
        <sz val="8"/>
        <rFont val="Arial"/>
        <family val="2"/>
      </rPr>
      <t>(St.7)</t>
    </r>
  </si>
  <si>
    <t xml:space="preserve">Diapalis 9 </t>
  </si>
  <si>
    <t>Prod bact. Intégrée</t>
  </si>
  <si>
    <t>Diap7</t>
  </si>
  <si>
    <t>Diap9</t>
  </si>
  <si>
    <t>5m</t>
  </si>
  <si>
    <t>20m</t>
  </si>
  <si>
    <t>Rq : intégration sur 70m pour Baie du Santal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</si>
</sst>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  <numFmt numFmtId="181" formatCode="0.00000000000"/>
    <numFmt numFmtId="182" formatCode="d/m/yy"/>
    <numFmt numFmtId="183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sz val="8.5"/>
      <name val="Arial"/>
      <family val="2"/>
    </font>
    <font>
      <sz val="8.75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  <font>
      <vertAlign val="superscript"/>
      <sz val="10"/>
      <name val="Arial"/>
      <family val="2"/>
    </font>
    <font>
      <i/>
      <sz val="10"/>
      <name val="Arial"/>
      <family val="2"/>
    </font>
    <font>
      <sz val="9.5"/>
      <name val="Arial"/>
      <family val="0"/>
    </font>
    <font>
      <b/>
      <sz val="8"/>
      <name val="Comic Sans MS"/>
      <family val="4"/>
    </font>
    <font>
      <sz val="9"/>
      <name val="Arial"/>
      <family val="0"/>
    </font>
    <font>
      <b/>
      <sz val="9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12" fillId="0" borderId="6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2" fontId="9" fillId="2" borderId="2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9" fillId="0" borderId="4" xfId="0" applyNumberFormat="1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6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875"/>
          <c:y val="0.0595"/>
          <c:w val="0.73925"/>
          <c:h val="0.9405"/>
        </c:manualLayout>
      </c:layout>
      <c:scatterChart>
        <c:scatterStyle val="lineMarker"/>
        <c:varyColors val="0"/>
        <c:ser>
          <c:idx val="0"/>
          <c:order val="0"/>
          <c:tx>
            <c:v>D4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'lagon ouinné'!$C$7:$C$12</c:f>
              <c:numCache>
                <c:ptCount val="6"/>
                <c:pt idx="0">
                  <c:v>2.2379643305511703</c:v>
                </c:pt>
                <c:pt idx="1">
                  <c:v>1.9942184591181011</c:v>
                </c:pt>
                <c:pt idx="2">
                  <c:v>0.7048495228985703</c:v>
                </c:pt>
                <c:pt idx="3">
                  <c:v>1.5007349217936041</c:v>
                </c:pt>
                <c:pt idx="4">
                  <c:v>0.7858191310869693</c:v>
                </c:pt>
                <c:pt idx="5">
                  <c:v>1.2056999584335566</c:v>
                </c:pt>
              </c:numCache>
            </c:numRef>
          </c:xVal>
          <c:yVal>
            <c:numRef>
              <c:f>'lagon ouinné'!$B$7:$B$12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v>D4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'lagon ouinné'!$D$7:$D$12</c:f>
              <c:numCache>
                <c:ptCount val="6"/>
                <c:pt idx="0">
                  <c:v>2.5005431567291865</c:v>
                </c:pt>
                <c:pt idx="1">
                  <c:v>2.3600039106235777</c:v>
                </c:pt>
                <c:pt idx="2">
                  <c:v>1.272922341906442</c:v>
                </c:pt>
                <c:pt idx="3">
                  <c:v>2.3645968428042656</c:v>
                </c:pt>
                <c:pt idx="4">
                  <c:v>0.7880881648559124</c:v>
                </c:pt>
                <c:pt idx="5">
                  <c:v>1.2611197297984333</c:v>
                </c:pt>
              </c:numCache>
            </c:numRef>
          </c:xVal>
          <c:yVal>
            <c:numRef>
              <c:f>'lagon ouinné'!$B$7:$B$12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ser>
          <c:idx val="2"/>
          <c:order val="2"/>
          <c:tx>
            <c:v>D5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'lagon ouinné'!$E$7:$E$12</c:f>
              <c:numCache>
                <c:ptCount val="6"/>
                <c:pt idx="0">
                  <c:v>0.6075387719351826</c:v>
                </c:pt>
                <c:pt idx="1">
                  <c:v>1.8603864648862514</c:v>
                </c:pt>
                <c:pt idx="2">
                  <c:v>1.7222363665397082</c:v>
                </c:pt>
                <c:pt idx="3">
                  <c:v>1.5840862681931651</c:v>
                </c:pt>
                <c:pt idx="4">
                  <c:v>2.9548519210521524</c:v>
                </c:pt>
                <c:pt idx="5">
                  <c:v>2.95</c:v>
                </c:pt>
              </c:numCache>
            </c:numRef>
          </c:xVal>
          <c:yVal>
            <c:numRef>
              <c:f>'lagon ouinné'!$B$7:$B$12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v>D6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'lagon ouinné'!$F$7:$F$12</c:f>
              <c:numCache>
                <c:ptCount val="6"/>
                <c:pt idx="0">
                  <c:v>0.516726632524456</c:v>
                </c:pt>
                <c:pt idx="1">
                  <c:v>0.44296319706120196</c:v>
                </c:pt>
                <c:pt idx="2">
                  <c:v>1.3185351951227273</c:v>
                </c:pt>
                <c:pt idx="3">
                  <c:v>0.5212181234055829</c:v>
                </c:pt>
                <c:pt idx="4">
                  <c:v>1.5287928417206293</c:v>
                </c:pt>
                <c:pt idx="5">
                  <c:v>0.6898279109761791</c:v>
                </c:pt>
              </c:numCache>
            </c:numRef>
          </c:xVal>
          <c:yVal>
            <c:numRef>
              <c:f>'lagon ouinné'!$B$7:$B$213</c:f>
              <c:numCache>
                <c:ptCount val="20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7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v>D9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'lagon ouinné'!$G$7:$G$12</c:f>
              <c:numCache>
                <c:ptCount val="6"/>
                <c:pt idx="0">
                  <c:v>0.29192638688677763</c:v>
                </c:pt>
                <c:pt idx="1">
                  <c:v>0.27733917150367066</c:v>
                </c:pt>
                <c:pt idx="2">
                  <c:v>0.25009627362281706</c:v>
                </c:pt>
                <c:pt idx="3">
                  <c:v>0.0516557038125522</c:v>
                </c:pt>
                <c:pt idx="4">
                  <c:v>0.25552594331648815</c:v>
                </c:pt>
                <c:pt idx="5">
                  <c:v>0.27429542170727306</c:v>
                </c:pt>
              </c:numCache>
            </c:numRef>
          </c:xVal>
          <c:yVal>
            <c:numRef>
              <c:f>'lagon ouinné'!$B$7:$B$12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axId val="40838348"/>
        <c:axId val="32000813"/>
      </c:scatterChart>
      <c:valAx>
        <c:axId val="40838348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 val="autoZero"/>
        <c:crossBetween val="midCat"/>
        <c:dispUnits/>
        <c:majorUnit val="1"/>
        <c:minorUnit val="0.5"/>
      </c:valAx>
      <c:valAx>
        <c:axId val="3200081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449"/>
          <c:w val="0.0925"/>
          <c:h val="0.15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85"/>
          <c:y val="0.065"/>
          <c:w val="0.70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Boulari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Diap9!$J$8:$J$12</c:f>
              <c:numCache>
                <c:ptCount val="5"/>
                <c:pt idx="0">
                  <c:v>0.19231604109652894</c:v>
                </c:pt>
                <c:pt idx="1">
                  <c:v>0.14150017315958852</c:v>
                </c:pt>
                <c:pt idx="2">
                  <c:v>0.553194123118853</c:v>
                </c:pt>
                <c:pt idx="3">
                  <c:v>0.4331546441156162</c:v>
                </c:pt>
                <c:pt idx="4">
                  <c:v>0.4819195043353931</c:v>
                </c:pt>
              </c:numCache>
            </c:numRef>
          </c:xVal>
          <c:yVal>
            <c:numRef>
              <c:f>Diap9!$H$8:$H$12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2"/>
          <c:order val="1"/>
          <c:tx>
            <c:v>Ouinné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Diap9!$I$8:$I$13</c:f>
              <c:numCache>
                <c:ptCount val="6"/>
                <c:pt idx="0">
                  <c:v>0.29192638688677763</c:v>
                </c:pt>
                <c:pt idx="1">
                  <c:v>0.27733917150367066</c:v>
                </c:pt>
                <c:pt idx="2">
                  <c:v>0.25009627362281706</c:v>
                </c:pt>
                <c:pt idx="3">
                  <c:v>0.0516557038125522</c:v>
                </c:pt>
                <c:pt idx="4">
                  <c:v>0.25552594331648815</c:v>
                </c:pt>
                <c:pt idx="5">
                  <c:v>0.27429542170727306</c:v>
                </c:pt>
              </c:numCache>
            </c:numRef>
          </c:xVal>
          <c:yVal>
            <c:numRef>
              <c:f>Diap9!$H$8:$H$13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axId val="3214182"/>
        <c:axId val="28927639"/>
      </c:scatterChart>
      <c:valAx>
        <c:axId val="3214182"/>
        <c:scaling>
          <c:orientation val="minMax"/>
          <c:max val="1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crossBetween val="midCat"/>
        <c:dispUnits/>
      </c:valAx>
      <c:valAx>
        <c:axId val="2892763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14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433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5"/>
          <c:y val="0.0735"/>
          <c:w val="0.863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intégrées'!$A$35:$A$39</c:f>
              <c:strCache>
                <c:ptCount val="5"/>
                <c:pt idx="0">
                  <c:v>Chenal</c:v>
                </c:pt>
                <c:pt idx="1">
                  <c:v>Baie</c:v>
                </c:pt>
                <c:pt idx="2">
                  <c:v>N. Ouvéa</c:v>
                </c:pt>
                <c:pt idx="3">
                  <c:v>E. Lifou</c:v>
                </c:pt>
                <c:pt idx="4">
                  <c:v>Côte O.</c:v>
                </c:pt>
              </c:strCache>
            </c:strRef>
          </c:cat>
          <c:val>
            <c:numRef>
              <c:f>'PB intégrées'!$B$35:$B$39</c:f>
              <c:numCache>
                <c:ptCount val="5"/>
                <c:pt idx="0">
                  <c:v>3.02</c:v>
                </c:pt>
                <c:pt idx="1">
                  <c:v>2.91</c:v>
                </c:pt>
                <c:pt idx="2">
                  <c:v>0.37</c:v>
                </c:pt>
                <c:pt idx="3">
                  <c:v>0.42</c:v>
                </c:pt>
                <c:pt idx="4">
                  <c:v>2.073056850404758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intégrées'!$A$35:$A$39</c:f>
              <c:strCache>
                <c:ptCount val="5"/>
                <c:pt idx="0">
                  <c:v>Chenal</c:v>
                </c:pt>
                <c:pt idx="1">
                  <c:v>Baie</c:v>
                </c:pt>
                <c:pt idx="2">
                  <c:v>N. Ouvéa</c:v>
                </c:pt>
                <c:pt idx="3">
                  <c:v>E. Lifou</c:v>
                </c:pt>
                <c:pt idx="4">
                  <c:v>Côte O.</c:v>
                </c:pt>
              </c:strCache>
            </c:strRef>
          </c:cat>
          <c:val>
            <c:numRef>
              <c:f>'PB intégrées'!$C$35:$C$39</c:f>
              <c:numCache>
                <c:ptCount val="5"/>
                <c:pt idx="0">
                  <c:v>21.97</c:v>
                </c:pt>
                <c:pt idx="1">
                  <c:v>10.928827363455898</c:v>
                </c:pt>
                <c:pt idx="2">
                  <c:v>10.93</c:v>
                </c:pt>
                <c:pt idx="3">
                  <c:v>4.38</c:v>
                </c:pt>
                <c:pt idx="4">
                  <c:v>19.122876572419102</c:v>
                </c:pt>
              </c:numCache>
            </c:numRef>
          </c:val>
        </c:ser>
        <c:axId val="59022160"/>
        <c:axId val="61437393"/>
      </c:barChart>
      <c:catAx>
        <c:axId val="5902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intégrée 0-10m/0-80m</a:t>
                </a:r>
              </a:p>
            </c:rich>
          </c:tx>
          <c:layout>
            <c:manualLayout>
              <c:xMode val="factor"/>
              <c:yMode val="factor"/>
              <c:x val="0.26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216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0575"/>
          <c:y val="0.06025"/>
          <c:w val="0.854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intégrées'!$A$41:$A$42</c:f>
              <c:strCache>
                <c:ptCount val="2"/>
                <c:pt idx="0">
                  <c:v>Ouinné</c:v>
                </c:pt>
                <c:pt idx="1">
                  <c:v>Boulari</c:v>
                </c:pt>
              </c:strCache>
            </c:strRef>
          </c:cat>
          <c:val>
            <c:numRef>
              <c:f>'PB intégrées'!$B$41:$B$42</c:f>
              <c:numCache>
                <c:ptCount val="2"/>
                <c:pt idx="0">
                  <c:v>1.4231638959761206</c:v>
                </c:pt>
                <c:pt idx="1">
                  <c:v>0.83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intégrées'!$A$41:$A$42</c:f>
              <c:strCache>
                <c:ptCount val="2"/>
                <c:pt idx="0">
                  <c:v>Ouinné</c:v>
                </c:pt>
                <c:pt idx="1">
                  <c:v>Boulari</c:v>
                </c:pt>
              </c:strCache>
            </c:strRef>
          </c:cat>
          <c:val>
            <c:numRef>
              <c:f>'PB intégrées'!$C$41:$C$42</c:f>
              <c:numCache>
                <c:ptCount val="2"/>
                <c:pt idx="0">
                  <c:v>4.2640865702033635</c:v>
                </c:pt>
                <c:pt idx="1">
                  <c:v>7.32</c:v>
                </c:pt>
              </c:numCache>
            </c:numRef>
          </c:val>
        </c:ser>
        <c:axId val="16065626"/>
        <c:axId val="10372907"/>
      </c:barChart>
      <c:catAx>
        <c:axId val="1606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PB intégrée 0-5m/0-20m</a:t>
                </a:r>
              </a:p>
            </c:rich>
          </c:tx>
          <c:layout>
            <c:manualLayout>
              <c:xMode val="factor"/>
              <c:yMode val="factor"/>
              <c:x val="0.26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2907"/>
        <c:crosses val="autoZero"/>
        <c:auto val="1"/>
        <c:lblOffset val="100"/>
        <c:noMultiLvlLbl val="0"/>
      </c:catAx>
      <c:valAx>
        <c:axId val="1037290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656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6225"/>
          <c:w val="0.933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v>0-5m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intégrées'!$A$7:$A$10</c:f>
              <c:strCache>
                <c:ptCount val="4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D9</c:v>
                </c:pt>
              </c:strCache>
            </c:strRef>
          </c:cat>
          <c:val>
            <c:numRef>
              <c:f>'PB intégrées'!$B$7:$B$10</c:f>
              <c:numCache>
                <c:ptCount val="4"/>
                <c:pt idx="0">
                  <c:v>11.365</c:v>
                </c:pt>
                <c:pt idx="1">
                  <c:v>6.17</c:v>
                </c:pt>
                <c:pt idx="2">
                  <c:v>2.4</c:v>
                </c:pt>
                <c:pt idx="3">
                  <c:v>1.4231638959761206</c:v>
                </c:pt>
              </c:numCache>
            </c:numRef>
          </c:val>
        </c:ser>
        <c:ser>
          <c:idx val="1"/>
          <c:order val="1"/>
          <c:tx>
            <c:v>0-20m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intégrées'!$A$7:$A$10</c:f>
              <c:strCache>
                <c:ptCount val="4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D9</c:v>
                </c:pt>
              </c:strCache>
            </c:strRef>
          </c:cat>
          <c:val>
            <c:numRef>
              <c:f>'PB intégrées'!$C$7:$C$10</c:f>
              <c:numCache>
                <c:ptCount val="4"/>
                <c:pt idx="0">
                  <c:v>33.385</c:v>
                </c:pt>
                <c:pt idx="1">
                  <c:v>34.74</c:v>
                </c:pt>
                <c:pt idx="2">
                  <c:v>16.53</c:v>
                </c:pt>
                <c:pt idx="3">
                  <c:v>4.26</c:v>
                </c:pt>
              </c:numCache>
            </c:numRef>
          </c:val>
        </c:ser>
        <c:axId val="19571862"/>
        <c:axId val="41929031"/>
      </c:barChart>
      <c:catAx>
        <c:axId val="1957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intégrée 0-5m/0-20m</a:t>
                </a:r>
              </a:p>
            </c:rich>
          </c:tx>
          <c:layout>
            <c:manualLayout>
              <c:xMode val="factor"/>
              <c:yMode val="factor"/>
              <c:x val="0.27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0.001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718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325"/>
          <c:y val="0.08725"/>
          <c:w val="0.78325"/>
          <c:h val="0.91275"/>
        </c:manualLayout>
      </c:layout>
      <c:scatterChart>
        <c:scatterStyle val="lineMarker"/>
        <c:varyColors val="0"/>
        <c:ser>
          <c:idx val="0"/>
          <c:order val="0"/>
          <c:tx>
            <c:v>D4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baie!$C$7:$C$12</c:f>
              <c:numCache>
                <c:ptCount val="6"/>
                <c:pt idx="0">
                  <c:v>0.7052759477306061</c:v>
                </c:pt>
                <c:pt idx="1">
                  <c:v>0.6920488648624941</c:v>
                </c:pt>
                <c:pt idx="2">
                  <c:v>1.212473027624807</c:v>
                </c:pt>
                <c:pt idx="3">
                  <c:v>0.8037635683366469</c:v>
                </c:pt>
                <c:pt idx="4">
                  <c:v>0.24984497624122498</c:v>
                </c:pt>
                <c:pt idx="5">
                  <c:v>0.21624634201688006</c:v>
                </c:pt>
              </c:numCache>
            </c:numRef>
          </c:xVal>
          <c:yVal>
            <c:numRef>
              <c:f>baie!$B$7:$B$12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</c:ser>
        <c:ser>
          <c:idx val="2"/>
          <c:order val="1"/>
          <c:tx>
            <c:v>D5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baie!$D$7:$D$13</c:f>
              <c:numCache>
                <c:ptCount val="6"/>
                <c:pt idx="0">
                  <c:v>0.7584191150196127</c:v>
                </c:pt>
                <c:pt idx="1">
                  <c:v>0.392054581514065</c:v>
                </c:pt>
                <c:pt idx="2">
                  <c:v>0.8195917708472232</c:v>
                </c:pt>
                <c:pt idx="3">
                  <c:v>0.4678236058733857</c:v>
                </c:pt>
                <c:pt idx="4">
                  <c:v>0.7227058334331092</c:v>
                </c:pt>
                <c:pt idx="5">
                  <c:v>0.3621752968930337</c:v>
                </c:pt>
              </c:numCache>
            </c:numRef>
          </c:xVal>
          <c:yVal>
            <c:numRef>
              <c:f>baie!$B$7:$B$12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</c:ser>
        <c:ser>
          <c:idx val="3"/>
          <c:order val="2"/>
          <c:tx>
            <c:v>D6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baie!$E$7:$E$13</c:f>
              <c:numCache>
                <c:ptCount val="6"/>
                <c:pt idx="0">
                  <c:v>0.15342220441800794</c:v>
                </c:pt>
                <c:pt idx="1">
                  <c:v>0.1587460443978744</c:v>
                </c:pt>
                <c:pt idx="2">
                  <c:v>0.20651293716501617</c:v>
                </c:pt>
                <c:pt idx="3">
                  <c:v>1.0230924156764343</c:v>
                </c:pt>
                <c:pt idx="4">
                  <c:v>0.21341610969508865</c:v>
                </c:pt>
                <c:pt idx="5">
                  <c:v>0.15093839657090102</c:v>
                </c:pt>
              </c:numCache>
            </c:numRef>
          </c:xVal>
          <c:yVal>
            <c:numRef>
              <c:f>baie!$B$7:$B$12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</c:ser>
        <c:ser>
          <c:idx val="2"/>
          <c:order val="3"/>
          <c:tx>
            <c:v>D7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baie!$G$7:$G$12</c:f>
              <c:numCache>
                <c:ptCount val="6"/>
                <c:pt idx="0">
                  <c:v>1.0976131978970365</c:v>
                </c:pt>
                <c:pt idx="1">
                  <c:v>1.3247819007366686</c:v>
                </c:pt>
                <c:pt idx="2">
                  <c:v>1.5798326008703132</c:v>
                </c:pt>
                <c:pt idx="3">
                  <c:v>1.11685820770822</c:v>
                </c:pt>
                <c:pt idx="4">
                  <c:v>0.05182568875423769</c:v>
                </c:pt>
                <c:pt idx="5">
                  <c:v>0.15940715563221694</c:v>
                </c:pt>
              </c:numCache>
            </c:numRef>
          </c:xVal>
          <c:yVal>
            <c:numRef>
              <c:f>baie!$F$7:$F$12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4"/>
          <c:tx>
            <c:v>D7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baie!$H$7:$H$12</c:f>
              <c:numCache>
                <c:ptCount val="6"/>
                <c:pt idx="0">
                  <c:v>1.37758540669962</c:v>
                </c:pt>
                <c:pt idx="1">
                  <c:v>1.2693424201675232</c:v>
                </c:pt>
                <c:pt idx="2">
                  <c:v>2.333816654584792</c:v>
                </c:pt>
                <c:pt idx="3">
                  <c:v>1.899045314552412</c:v>
                </c:pt>
                <c:pt idx="4">
                  <c:v>0.5192186875637124</c:v>
                </c:pt>
                <c:pt idx="5">
                  <c:v>0.16635199691119731</c:v>
                </c:pt>
              </c:numCache>
            </c:numRef>
          </c:xVal>
          <c:yVal>
            <c:numRef>
              <c:f>baie!$F$7:$F$12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5"/>
          <c:tx>
            <c:v>D9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baie!$J$7:$J$11</c:f>
              <c:numCache>
                <c:ptCount val="5"/>
                <c:pt idx="0">
                  <c:v>0.23843332749967883</c:v>
                </c:pt>
                <c:pt idx="1">
                  <c:v>0.3430184999287378</c:v>
                </c:pt>
                <c:pt idx="2">
                  <c:v>0.02736430783204456</c:v>
                </c:pt>
                <c:pt idx="3">
                  <c:v>0.02640435048045852</c:v>
                </c:pt>
                <c:pt idx="4">
                  <c:v>0.34906015647853295</c:v>
                </c:pt>
              </c:numCache>
            </c:numRef>
          </c:xVal>
          <c:yVal>
            <c:numRef>
              <c:f>baie!$I$7:$I$11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70</c:v>
                </c:pt>
              </c:numCache>
            </c:numRef>
          </c:yVal>
          <c:smooth val="0"/>
        </c:ser>
        <c:axId val="41816960"/>
        <c:axId val="40808321"/>
      </c:scatterChart>
      <c:valAx>
        <c:axId val="41816960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40808321"/>
        <c:crosses val="autoZero"/>
        <c:crossBetween val="midCat"/>
        <c:dispUnits/>
        <c:majorUnit val="1"/>
        <c:minorUnit val="0.5"/>
      </c:valAx>
      <c:valAx>
        <c:axId val="4080832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38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35"/>
          <c:y val="0.06325"/>
          <c:w val="0.8817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intégrées'!$A$21:$A$25</c:f>
              <c:strCache>
                <c:ptCount val="5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D7</c:v>
                </c:pt>
                <c:pt idx="4">
                  <c:v>D9</c:v>
                </c:pt>
              </c:strCache>
            </c:strRef>
          </c:cat>
          <c:val>
            <c:numRef>
              <c:f>'PB intégrées'!$B$21:$B$25</c:f>
              <c:numCache>
                <c:ptCount val="5"/>
                <c:pt idx="0">
                  <c:v>8.25</c:v>
                </c:pt>
                <c:pt idx="1">
                  <c:v>5.91</c:v>
                </c:pt>
                <c:pt idx="2">
                  <c:v>1.69</c:v>
                </c:pt>
                <c:pt idx="3">
                  <c:v>12.673307313752122</c:v>
                </c:pt>
                <c:pt idx="4">
                  <c:v>2.91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intégrées'!$A$21:$A$25</c:f>
              <c:strCache>
                <c:ptCount val="5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D7</c:v>
                </c:pt>
                <c:pt idx="4">
                  <c:v>D9</c:v>
                </c:pt>
              </c:strCache>
            </c:strRef>
          </c:cat>
          <c:val>
            <c:numRef>
              <c:f>'PB intégrées'!$C$21:$C$25</c:f>
              <c:numCache>
                <c:ptCount val="5"/>
                <c:pt idx="0">
                  <c:v>48.6</c:v>
                </c:pt>
                <c:pt idx="1">
                  <c:v>47.3</c:v>
                </c:pt>
                <c:pt idx="2">
                  <c:v>34.02</c:v>
                </c:pt>
                <c:pt idx="3">
                  <c:v>99.45998412901488</c:v>
                </c:pt>
                <c:pt idx="4">
                  <c:v>10.928827363455898</c:v>
                </c:pt>
              </c:numCache>
            </c:numRef>
          </c:val>
        </c:ser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057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5"/>
          <c:y val="0.0515"/>
          <c:w val="0.8665"/>
          <c:h val="0.9485"/>
        </c:manualLayout>
      </c:layout>
      <c:scatterChart>
        <c:scatterStyle val="lineMarker"/>
        <c:varyColors val="0"/>
        <c:ser>
          <c:idx val="0"/>
          <c:order val="0"/>
          <c:tx>
            <c:v>D4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chenal!$C$7:$C$12</c:f>
              <c:numCache>
                <c:ptCount val="6"/>
                <c:pt idx="0">
                  <c:v>0.6532206391257009</c:v>
                </c:pt>
                <c:pt idx="1">
                  <c:v>0.8586798044429582</c:v>
                </c:pt>
                <c:pt idx="2">
                  <c:v>0.6684825000531294</c:v>
                </c:pt>
                <c:pt idx="3">
                  <c:v>0.717283317335398</c:v>
                </c:pt>
                <c:pt idx="4">
                  <c:v>0.568853999899444</c:v>
                </c:pt>
                <c:pt idx="5">
                  <c:v>0.2616999657144202</c:v>
                </c:pt>
              </c:numCache>
            </c:numRef>
          </c:xVal>
          <c:yVal>
            <c:numRef>
              <c:f>chenal!$B$7:$B$12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</c:ser>
        <c:ser>
          <c:idx val="2"/>
          <c:order val="1"/>
          <c:tx>
            <c:v>D5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chenal!$D$7:$D$13</c:f>
              <c:numCache>
                <c:ptCount val="7"/>
                <c:pt idx="0">
                  <c:v>0.33825449264508456</c:v>
                </c:pt>
                <c:pt idx="1">
                  <c:v>0.37435897375253635</c:v>
                </c:pt>
                <c:pt idx="2">
                  <c:v>0.22819705136239932</c:v>
                </c:pt>
                <c:pt idx="3">
                  <c:v>0.2311948340105889</c:v>
                </c:pt>
                <c:pt idx="4">
                  <c:v>0.2210508269680267</c:v>
                </c:pt>
                <c:pt idx="5">
                  <c:v>0.1958492972561682</c:v>
                </c:pt>
                <c:pt idx="6">
                  <c:v>0.5166913779458324</c:v>
                </c:pt>
              </c:numCache>
            </c:numRef>
          </c:xVal>
          <c:yVal>
            <c:numRef>
              <c:f>chenal!$B$7:$B$13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  <c:pt idx="6">
                  <c:v>120</c:v>
                </c:pt>
              </c:numCache>
            </c:numRef>
          </c:yVal>
          <c:smooth val="0"/>
        </c:ser>
        <c:ser>
          <c:idx val="3"/>
          <c:order val="2"/>
          <c:tx>
            <c:v>D6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chenal!$E$7:$E$13</c:f>
              <c:numCache>
                <c:ptCount val="7"/>
                <c:pt idx="0">
                  <c:v>0.3202585088403722</c:v>
                </c:pt>
                <c:pt idx="1">
                  <c:v>0.11586115908381799</c:v>
                </c:pt>
                <c:pt idx="2">
                  <c:v>0.6615316475757724</c:v>
                </c:pt>
                <c:pt idx="3">
                  <c:v>0.7107205625334415</c:v>
                </c:pt>
                <c:pt idx="4">
                  <c:v>0.6872034496931009</c:v>
                </c:pt>
                <c:pt idx="5">
                  <c:v>0.5459492345832094</c:v>
                </c:pt>
                <c:pt idx="6">
                  <c:v>0.16970166025848163</c:v>
                </c:pt>
              </c:numCache>
            </c:numRef>
          </c:xVal>
          <c:yVal>
            <c:numRef>
              <c:f>chenal!$B$7:$B$13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  <c:pt idx="6">
                  <c:v>120</c:v>
                </c:pt>
              </c:numCache>
            </c:numRef>
          </c:yVal>
          <c:smooth val="0"/>
        </c:ser>
        <c:ser>
          <c:idx val="2"/>
          <c:order val="3"/>
          <c:tx>
            <c:v>D7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chenal!$G$7:$G$12</c:f>
              <c:numCache>
                <c:ptCount val="6"/>
                <c:pt idx="0">
                  <c:v>4.431973542063943</c:v>
                </c:pt>
                <c:pt idx="1">
                  <c:v>3.1775398958589403</c:v>
                </c:pt>
                <c:pt idx="2">
                  <c:v>3.603594477777671</c:v>
                </c:pt>
                <c:pt idx="3">
                  <c:v>2.9450676224875636</c:v>
                </c:pt>
                <c:pt idx="4">
                  <c:v>0.3469659151816157</c:v>
                </c:pt>
                <c:pt idx="5">
                  <c:v>0.20499909362173882</c:v>
                </c:pt>
              </c:numCache>
            </c:numRef>
          </c:xVal>
          <c:yVal>
            <c:numRef>
              <c:f>chenal!$I$7:$I$12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65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4"/>
          <c:tx>
            <c:v>D7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chenal!$J$7:$J$12</c:f>
              <c:numCache>
                <c:ptCount val="6"/>
                <c:pt idx="0">
                  <c:v>0.9335238816886581</c:v>
                </c:pt>
                <c:pt idx="1">
                  <c:v>1.8838753312153875</c:v>
                </c:pt>
                <c:pt idx="2">
                  <c:v>1.9785502052159727</c:v>
                </c:pt>
                <c:pt idx="3">
                  <c:v>1.9352920163883431</c:v>
                </c:pt>
                <c:pt idx="4">
                  <c:v>0.6224223649154335</c:v>
                </c:pt>
                <c:pt idx="5">
                  <c:v>1.183502677576304</c:v>
                </c:pt>
              </c:numCache>
            </c:numRef>
          </c:xVal>
          <c:yVal>
            <c:numRef>
              <c:f>chenal!$F$7:$F$12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5"/>
          <c:tx>
            <c:v>D9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chenal!$H$7:$H$12</c:f>
              <c:numCache>
                <c:ptCount val="6"/>
                <c:pt idx="0">
                  <c:v>0.16349717228752653</c:v>
                </c:pt>
                <c:pt idx="1">
                  <c:v>0.4407476280603265</c:v>
                </c:pt>
                <c:pt idx="2">
                  <c:v>0.5719713658587331</c:v>
                </c:pt>
                <c:pt idx="3">
                  <c:v>0.10714247530149534</c:v>
                </c:pt>
                <c:pt idx="4">
                  <c:v>0.24752297214124758</c:v>
                </c:pt>
                <c:pt idx="5">
                  <c:v>0.37453641105774643</c:v>
                </c:pt>
              </c:numCache>
            </c:numRef>
          </c:xVal>
          <c:yVal>
            <c:numRef>
              <c:f>chenal!$F$7:$F$12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axId val="20039348"/>
        <c:axId val="46136405"/>
      </c:scatterChart>
      <c:valAx>
        <c:axId val="20039348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46136405"/>
        <c:crosses val="autoZero"/>
        <c:crossBetween val="midCat"/>
        <c:dispUnits/>
        <c:majorUnit val="1"/>
        <c:minorUnit val="0.5"/>
      </c:valAx>
      <c:valAx>
        <c:axId val="461364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9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8"/>
          <c:y val="0.03675"/>
          <c:w val="0.912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intégrées'!$A$13:$A$18</c:f>
              <c:strCache>
                <c:ptCount val="6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D7 S. ouvéa</c:v>
                </c:pt>
                <c:pt idx="4">
                  <c:v>D7 SE Yaté</c:v>
                </c:pt>
                <c:pt idx="5">
                  <c:v>D9</c:v>
                </c:pt>
              </c:strCache>
            </c:strRef>
          </c:cat>
          <c:val>
            <c:numRef>
              <c:f>'PB intégrées'!$B$13:$B$18</c:f>
              <c:numCache>
                <c:ptCount val="6"/>
                <c:pt idx="0">
                  <c:v>7.6</c:v>
                </c:pt>
                <c:pt idx="1">
                  <c:v>3.29</c:v>
                </c:pt>
                <c:pt idx="2">
                  <c:v>3.03</c:v>
                </c:pt>
                <c:pt idx="3">
                  <c:v>38.05</c:v>
                </c:pt>
                <c:pt idx="4">
                  <c:v>14.09</c:v>
                </c:pt>
                <c:pt idx="5">
                  <c:v>3.02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intégrées'!$A$13:$A$18</c:f>
              <c:strCache>
                <c:ptCount val="6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D7 S. ouvéa</c:v>
                </c:pt>
                <c:pt idx="4">
                  <c:v>D7 SE Yaté</c:v>
                </c:pt>
                <c:pt idx="5">
                  <c:v>D9</c:v>
                </c:pt>
              </c:strCache>
            </c:strRef>
          </c:cat>
          <c:val>
            <c:numRef>
              <c:f>'PB intégrées'!$C$13:$C$18</c:f>
              <c:numCache>
                <c:ptCount val="6"/>
                <c:pt idx="0">
                  <c:v>49.41</c:v>
                </c:pt>
                <c:pt idx="1">
                  <c:v>19.19</c:v>
                </c:pt>
                <c:pt idx="2">
                  <c:v>48.57</c:v>
                </c:pt>
                <c:pt idx="3">
                  <c:v>203.8</c:v>
                </c:pt>
                <c:pt idx="4">
                  <c:v>134.99</c:v>
                </c:pt>
                <c:pt idx="5">
                  <c:v>21.97</c:v>
                </c:pt>
              </c:numCache>
            </c:numRef>
          </c:val>
        </c:ser>
        <c:axId val="12574462"/>
        <c:axId val="46061295"/>
      </c:barChart>
      <c:cat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intégrée 0-10m/0-80m</a:t>
                </a:r>
              </a:p>
            </c:rich>
          </c:tx>
          <c:layout>
            <c:manualLayout>
              <c:xMode val="factor"/>
              <c:yMode val="factor"/>
              <c:x val="0.262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7446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2475"/>
          <c:y val="0.15725"/>
          <c:w val="0.630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v>S-Ouvéa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Diap7!$E$8:$E$13</c:f>
              <c:numCache>
                <c:ptCount val="6"/>
                <c:pt idx="0">
                  <c:v>4.431973542063943</c:v>
                </c:pt>
                <c:pt idx="1">
                  <c:v>3.1775398958589403</c:v>
                </c:pt>
                <c:pt idx="2">
                  <c:v>3.603594477777671</c:v>
                </c:pt>
                <c:pt idx="3">
                  <c:v>2.9450676224875636</c:v>
                </c:pt>
                <c:pt idx="4">
                  <c:v>0.3469659151816157</c:v>
                </c:pt>
                <c:pt idx="5">
                  <c:v>0.20499909362173882</c:v>
                </c:pt>
              </c:numCache>
            </c:numRef>
          </c:xVal>
          <c:yVal>
            <c:numRef>
              <c:f>Diap7!$B$8:$B$13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1"/>
          <c:tx>
            <c:v>E-Lifou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Diap7!$C$8:$C$13</c:f>
              <c:numCache>
                <c:ptCount val="6"/>
                <c:pt idx="0">
                  <c:v>0.1551318659706955</c:v>
                </c:pt>
                <c:pt idx="1">
                  <c:v>0.07931444545520482</c:v>
                </c:pt>
                <c:pt idx="2">
                  <c:v>0.09079340044154458</c:v>
                </c:pt>
                <c:pt idx="3">
                  <c:v>0.6195960530185619</c:v>
                </c:pt>
                <c:pt idx="4">
                  <c:v>0.5439005046080795</c:v>
                </c:pt>
                <c:pt idx="5">
                  <c:v>0.08437709588575426</c:v>
                </c:pt>
              </c:numCache>
            </c:numRef>
          </c:xVal>
          <c:yVal>
            <c:numRef>
              <c:f>Diap7!$B$8:$B$13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3"/>
          <c:order val="2"/>
          <c:tx>
            <c:v>côte O.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Diap7!$F$8:$F$13</c:f>
              <c:numCache>
                <c:ptCount val="6"/>
                <c:pt idx="0">
                  <c:v>0.17565776674756992</c:v>
                </c:pt>
                <c:pt idx="1">
                  <c:v>0.1371897147051067</c:v>
                </c:pt>
                <c:pt idx="2">
                  <c:v>0.31055039208453783</c:v>
                </c:pt>
                <c:pt idx="3">
                  <c:v>0.0994547471866889</c:v>
                </c:pt>
                <c:pt idx="4">
                  <c:v>0.15809017952878596</c:v>
                </c:pt>
                <c:pt idx="5">
                  <c:v>0.1345484257641899</c:v>
                </c:pt>
              </c:numCache>
            </c:numRef>
          </c:xVal>
          <c:yVal>
            <c:numRef>
              <c:f>Diap7!$B$8:$B$13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3"/>
          <c:tx>
            <c:v>SEYaté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Diap7!$H$8:$H$13</c:f>
              <c:numCache>
                <c:ptCount val="6"/>
                <c:pt idx="0">
                  <c:v>0.9335238816886581</c:v>
                </c:pt>
                <c:pt idx="1">
                  <c:v>1.8838753312153875</c:v>
                </c:pt>
                <c:pt idx="2">
                  <c:v>1.9785502052159727</c:v>
                </c:pt>
                <c:pt idx="3">
                  <c:v>1.9352920163883431</c:v>
                </c:pt>
                <c:pt idx="4">
                  <c:v>0.6224223649154335</c:v>
                </c:pt>
                <c:pt idx="5">
                  <c:v>1.183502677576304</c:v>
                </c:pt>
              </c:numCache>
            </c:numRef>
          </c:xVal>
          <c:yVal>
            <c:numRef>
              <c:f>Diap7!$G$8:$G$13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65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4"/>
          <c:tx>
            <c:v>Baie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Diap7!$D$8:$D$13</c:f>
              <c:numCache>
                <c:ptCount val="6"/>
                <c:pt idx="0">
                  <c:v>1.2375993022983283</c:v>
                </c:pt>
                <c:pt idx="1">
                  <c:v>1.297062160452096</c:v>
                </c:pt>
                <c:pt idx="2">
                  <c:v>1.9568246277275525</c:v>
                </c:pt>
                <c:pt idx="3">
                  <c:v>1.507951761130316</c:v>
                </c:pt>
                <c:pt idx="4">
                  <c:v>0.285522188158975</c:v>
                </c:pt>
                <c:pt idx="5">
                  <c:v>0.16287957627170713</c:v>
                </c:pt>
              </c:numCache>
            </c:numRef>
          </c:xVal>
          <c:yVal>
            <c:numRef>
              <c:f>Diap7!$B$8:$B$13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axId val="11898472"/>
        <c:axId val="39977385"/>
      </c:scatterChart>
      <c:valAx>
        <c:axId val="11898472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9977385"/>
        <c:crosses val="autoZero"/>
        <c:crossBetween val="midCat"/>
        <c:dispUnits/>
        <c:majorUnit val="1"/>
        <c:minorUnit val="0.5"/>
      </c:valAx>
      <c:valAx>
        <c:axId val="3997738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47275"/>
          <c:w val="0.13325"/>
          <c:h val="0.192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13"/>
          <c:y val="0.07625"/>
          <c:w val="0.8462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intégrées'!$A$28:$A$32</c:f>
              <c:strCache>
                <c:ptCount val="5"/>
                <c:pt idx="0">
                  <c:v>E. Lifou</c:v>
                </c:pt>
                <c:pt idx="1">
                  <c:v>Baie santal</c:v>
                </c:pt>
                <c:pt idx="2">
                  <c:v>Chenal  S.Ouvéa</c:v>
                </c:pt>
                <c:pt idx="3">
                  <c:v> Chenal     SE Yaté</c:v>
                </c:pt>
                <c:pt idx="4">
                  <c:v>Côte O. </c:v>
                </c:pt>
              </c:strCache>
            </c:strRef>
          </c:cat>
          <c:val>
            <c:numRef>
              <c:f>'PB intégrées'!$B$28:$B$32</c:f>
              <c:numCache>
                <c:ptCount val="5"/>
                <c:pt idx="0">
                  <c:v>1.1722315571295017</c:v>
                </c:pt>
                <c:pt idx="1">
                  <c:v>12.673307313752122</c:v>
                </c:pt>
                <c:pt idx="2">
                  <c:v>38.04756718961442</c:v>
                </c:pt>
                <c:pt idx="3">
                  <c:v>14.086996064520228</c:v>
                </c:pt>
                <c:pt idx="4">
                  <c:v>1.564237407263383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'PB intégrées'!$A$28:$A$32</c:f>
              <c:strCache>
                <c:ptCount val="5"/>
                <c:pt idx="0">
                  <c:v>E. Lifou</c:v>
                </c:pt>
                <c:pt idx="1">
                  <c:v>Baie santal</c:v>
                </c:pt>
                <c:pt idx="2">
                  <c:v>Chenal  S.Ouvéa</c:v>
                </c:pt>
                <c:pt idx="3">
                  <c:v> Chenal     SE Yaté</c:v>
                </c:pt>
                <c:pt idx="4">
                  <c:v>Côte O. </c:v>
                </c:pt>
              </c:strCache>
            </c:strRef>
          </c:cat>
          <c:val>
            <c:numRef>
              <c:f>'PB intégrées'!$C$28:$C$32</c:f>
              <c:numCache>
                <c:ptCount val="5"/>
                <c:pt idx="0">
                  <c:v>32.39659647374714</c:v>
                </c:pt>
                <c:pt idx="1">
                  <c:v>99.45998412901486</c:v>
                </c:pt>
                <c:pt idx="2">
                  <c:v>203.2805308138334</c:v>
                </c:pt>
                <c:pt idx="3">
                  <c:v>134.90413312318634</c:v>
                </c:pt>
                <c:pt idx="4">
                  <c:v>13.05388786823337</c:v>
                </c:pt>
              </c:numCache>
            </c:numRef>
          </c:val>
        </c:ser>
        <c:axId val="24252146"/>
        <c:axId val="16942723"/>
      </c:barChart>
      <c:cat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intégrée 0-10m/0-80m</a:t>
                </a:r>
              </a:p>
            </c:rich>
          </c:tx>
          <c:layout>
            <c:manualLayout>
              <c:xMode val="factor"/>
              <c:yMode val="factor"/>
              <c:x val="0.268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5214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0575"/>
          <c:y val="0.09275"/>
          <c:w val="0.658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N-Ouvéa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Diap9!$E$8:$E$13</c:f>
              <c:numCache>
                <c:ptCount val="6"/>
                <c:pt idx="0">
                  <c:v>0.033818277114370264</c:v>
                </c:pt>
                <c:pt idx="1">
                  <c:v>0.039432525580804</c:v>
                </c:pt>
                <c:pt idx="2">
                  <c:v>0.16712709230501596</c:v>
                </c:pt>
                <c:pt idx="3">
                  <c:v>0.23033318731025673</c:v>
                </c:pt>
                <c:pt idx="4">
                  <c:v>0.04742361834801931</c:v>
                </c:pt>
                <c:pt idx="5">
                  <c:v>0.040647653151695835</c:v>
                </c:pt>
              </c:numCache>
            </c:numRef>
          </c:xVal>
          <c:yVal>
            <c:numRef>
              <c:f>Diap9!$B$8:$B$13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1"/>
          <c:tx>
            <c:v>E-Lifou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Diap9!$F$8:$F$13</c:f>
              <c:numCache>
                <c:ptCount val="6"/>
                <c:pt idx="0">
                  <c:v>0.012785233763134268</c:v>
                </c:pt>
                <c:pt idx="1">
                  <c:v>0.07182140825743075</c:v>
                </c:pt>
                <c:pt idx="2">
                  <c:v>0.09153367214101946</c:v>
                </c:pt>
                <c:pt idx="3">
                  <c:v>0.05801009923462879</c:v>
                </c:pt>
                <c:pt idx="4">
                  <c:v>0.024196923875951785</c:v>
                </c:pt>
                <c:pt idx="5">
                  <c:v>0.2121886434071112</c:v>
                </c:pt>
              </c:numCache>
            </c:numRef>
          </c:xVal>
          <c:yVal>
            <c:numRef>
              <c:f>Diap9!$B$8:$B$13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3"/>
          <c:order val="2"/>
          <c:tx>
            <c:v>Côte O.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Diap9!$G$8:$G$13</c:f>
              <c:numCache>
                <c:ptCount val="6"/>
                <c:pt idx="0">
                  <c:v>0.174324879202928</c:v>
                </c:pt>
                <c:pt idx="1">
                  <c:v>0.24028649087802362</c:v>
                </c:pt>
                <c:pt idx="2">
                  <c:v>0.25468825101777903</c:v>
                </c:pt>
                <c:pt idx="3">
                  <c:v>0.25356901490727146</c:v>
                </c:pt>
                <c:pt idx="4">
                  <c:v>0.22104965275696986</c:v>
                </c:pt>
                <c:pt idx="5">
                  <c:v>0.06800880703319728</c:v>
                </c:pt>
              </c:numCache>
            </c:numRef>
          </c:xVal>
          <c:yVal>
            <c:numRef>
              <c:f>Diap9!$B$8:$B$13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3"/>
          <c:tx>
            <c:v>Chenal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Diap9!$C$8:$C$13</c:f>
              <c:numCache>
                <c:ptCount val="6"/>
                <c:pt idx="0">
                  <c:v>0.16349717228752653</c:v>
                </c:pt>
                <c:pt idx="1">
                  <c:v>0.4407476280603265</c:v>
                </c:pt>
                <c:pt idx="2">
                  <c:v>0.5719713658587331</c:v>
                </c:pt>
                <c:pt idx="3">
                  <c:v>0.10714247530149534</c:v>
                </c:pt>
                <c:pt idx="4">
                  <c:v>0.24752297214124758</c:v>
                </c:pt>
                <c:pt idx="5">
                  <c:v>0.37453641105774643</c:v>
                </c:pt>
              </c:numCache>
            </c:numRef>
          </c:xVal>
          <c:yVal>
            <c:numRef>
              <c:f>Diap9!$B$8:$B$13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4"/>
          <c:tx>
            <c:v>Baie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Diap9!$D$8:$D$12</c:f>
              <c:numCache>
                <c:ptCount val="5"/>
                <c:pt idx="0">
                  <c:v>0.23843332749967883</c:v>
                </c:pt>
                <c:pt idx="1">
                  <c:v>0.3430184999287378</c:v>
                </c:pt>
                <c:pt idx="2">
                  <c:v>0.02736430783204456</c:v>
                </c:pt>
                <c:pt idx="3">
                  <c:v>0.02640435048045852</c:v>
                </c:pt>
                <c:pt idx="4">
                  <c:v>0.34906015647853295</c:v>
                </c:pt>
              </c:numCache>
            </c:numRef>
          </c:xVal>
          <c:yVal>
            <c:numRef>
              <c:f>Diap9!$B$8:$B$12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</c:numCache>
            </c:numRef>
          </c:yVal>
          <c:smooth val="0"/>
        </c:ser>
        <c:axId val="18266780"/>
        <c:axId val="30183293"/>
      </c:scatterChart>
      <c:valAx>
        <c:axId val="18266780"/>
        <c:scaling>
          <c:orientation val="minMax"/>
          <c:max val="1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0183293"/>
        <c:crosses val="autoZero"/>
        <c:crossBetween val="midCat"/>
        <c:dispUnits/>
      </c:valAx>
      <c:valAx>
        <c:axId val="3018329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3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17</xdr:col>
      <xdr:colOff>257175</xdr:colOff>
      <xdr:row>15</xdr:row>
      <xdr:rowOff>180975</xdr:rowOff>
    </xdr:to>
    <xdr:graphicFrame>
      <xdr:nvGraphicFramePr>
        <xdr:cNvPr id="1" name="Chart 1"/>
        <xdr:cNvGraphicFramePr/>
      </xdr:nvGraphicFramePr>
      <xdr:xfrm>
        <a:off x="9353550" y="3810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16</xdr:row>
      <xdr:rowOff>133350</xdr:rowOff>
    </xdr:from>
    <xdr:to>
      <xdr:col>17</xdr:col>
      <xdr:colOff>266700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9372600" y="3181350"/>
        <a:ext cx="4057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0.00575</cdr:y>
    </cdr:from>
    <cdr:to>
      <cdr:x>0.3805</cdr:x>
      <cdr:y>0.00575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95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PB intégrée 0-10m/0-80m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762000</xdr:colOff>
      <xdr:row>2</xdr:row>
      <xdr:rowOff>0</xdr:rowOff>
    </xdr:from>
    <xdr:to>
      <xdr:col>17</xdr:col>
      <xdr:colOff>238125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9553575" y="3810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16</xdr:row>
      <xdr:rowOff>152400</xdr:rowOff>
    </xdr:from>
    <xdr:to>
      <xdr:col>17</xdr:col>
      <xdr:colOff>266700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9553575" y="3200400"/>
        <a:ext cx="40767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17</xdr:col>
      <xdr:colOff>257175</xdr:colOff>
      <xdr:row>15</xdr:row>
      <xdr:rowOff>180975</xdr:rowOff>
    </xdr:to>
    <xdr:graphicFrame>
      <xdr:nvGraphicFramePr>
        <xdr:cNvPr id="1" name="Chart 1"/>
        <xdr:cNvGraphicFramePr/>
      </xdr:nvGraphicFramePr>
      <xdr:xfrm>
        <a:off x="9144000" y="3810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16</xdr:row>
      <xdr:rowOff>114300</xdr:rowOff>
    </xdr:from>
    <xdr:to>
      <xdr:col>17</xdr:col>
      <xdr:colOff>285750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9144000" y="3162300"/>
        <a:ext cx="40957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17</xdr:col>
      <xdr:colOff>314325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9467850" y="381000"/>
        <a:ext cx="41243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16</xdr:row>
      <xdr:rowOff>152400</xdr:rowOff>
    </xdr:from>
    <xdr:to>
      <xdr:col>17</xdr:col>
      <xdr:colOff>323850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9486900" y="3200400"/>
        <a:ext cx="4114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9525</xdr:rowOff>
    </xdr:from>
    <xdr:to>
      <xdr:col>16</xdr:col>
      <xdr:colOff>238125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8972550" y="390525"/>
        <a:ext cx="40386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0</xdr:rowOff>
    </xdr:from>
    <xdr:to>
      <xdr:col>20</xdr:col>
      <xdr:colOff>714375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13163550" y="381000"/>
        <a:ext cx="33718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238125</xdr:colOff>
      <xdr:row>28</xdr:row>
      <xdr:rowOff>180975</xdr:rowOff>
    </xdr:to>
    <xdr:graphicFrame>
      <xdr:nvGraphicFramePr>
        <xdr:cNvPr id="3" name="Chart 3"/>
        <xdr:cNvGraphicFramePr/>
      </xdr:nvGraphicFramePr>
      <xdr:xfrm>
        <a:off x="8963025" y="3238500"/>
        <a:ext cx="4048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409575</xdr:colOff>
      <xdr:row>17</xdr:row>
      <xdr:rowOff>9525</xdr:rowOff>
    </xdr:from>
    <xdr:to>
      <xdr:col>20</xdr:col>
      <xdr:colOff>714375</xdr:colOff>
      <xdr:row>29</xdr:row>
      <xdr:rowOff>9525</xdr:rowOff>
    </xdr:to>
    <xdr:graphicFrame>
      <xdr:nvGraphicFramePr>
        <xdr:cNvPr id="4" name="Chart 4"/>
        <xdr:cNvGraphicFramePr/>
      </xdr:nvGraphicFramePr>
      <xdr:xfrm>
        <a:off x="13182600" y="3248025"/>
        <a:ext cx="33528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diapalis\diapalis4\Production-bact&#233;rienn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t-total"/>
      <sheetName val="TdR in situ"/>
    </sheetNames>
    <sheetDataSet>
      <sheetData sheetId="1">
        <row r="2">
          <cell r="H2">
            <v>225.17833333333337</v>
          </cell>
          <cell r="K2">
            <v>1.7797780609201495</v>
          </cell>
        </row>
        <row r="3">
          <cell r="B3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workbookViewId="0" topLeftCell="A1">
      <selection activeCell="A1" sqref="A1:IV16384"/>
    </sheetView>
  </sheetViews>
  <sheetFormatPr defaultColWidth="11.421875" defaultRowHeight="12.75"/>
  <cols>
    <col min="2" max="2" width="14.57421875" style="0" customWidth="1"/>
  </cols>
  <sheetData>
    <row r="1" spans="2:15" s="3" customFormat="1" ht="15" customHeight="1">
      <c r="B1" s="8" t="s">
        <v>13</v>
      </c>
      <c r="C1" s="9"/>
      <c r="D1" s="7"/>
      <c r="E1" s="5"/>
      <c r="F1" s="5"/>
      <c r="G1" s="5"/>
      <c r="H1" s="5"/>
      <c r="O1" s="10" t="s">
        <v>13</v>
      </c>
    </row>
    <row r="2" s="3" customFormat="1" ht="15" customHeight="1">
      <c r="H2" s="5"/>
    </row>
    <row r="3" spans="2:8" s="3" customFormat="1" ht="15" customHeight="1">
      <c r="B3" s="3" t="s">
        <v>59</v>
      </c>
      <c r="C3" s="5"/>
      <c r="D3" s="5"/>
      <c r="E3" s="5"/>
      <c r="F3" s="5"/>
      <c r="G3" s="5"/>
      <c r="H3" s="14"/>
    </row>
    <row r="4" s="3" customFormat="1" ht="15" customHeight="1">
      <c r="H4" s="5"/>
    </row>
    <row r="5" spans="2:14" s="15" customFormat="1" ht="15" customHeight="1">
      <c r="B5" s="44" t="s">
        <v>15</v>
      </c>
      <c r="C5" s="12" t="s">
        <v>46</v>
      </c>
      <c r="D5" s="12" t="s">
        <v>47</v>
      </c>
      <c r="E5" s="12" t="s">
        <v>44</v>
      </c>
      <c r="F5" s="12" t="s">
        <v>45</v>
      </c>
      <c r="G5" s="13" t="s">
        <v>48</v>
      </c>
      <c r="H5" s="3"/>
      <c r="I5" s="14"/>
      <c r="J5" s="14"/>
      <c r="K5" s="14"/>
      <c r="L5" s="17"/>
      <c r="M5" s="17"/>
      <c r="N5" s="17"/>
    </row>
    <row r="6" spans="2:11" s="3" customFormat="1" ht="15" customHeight="1" thickBot="1">
      <c r="B6" s="45" t="s">
        <v>16</v>
      </c>
      <c r="C6" s="2"/>
      <c r="D6" s="2"/>
      <c r="E6" s="2"/>
      <c r="F6" s="2"/>
      <c r="G6" s="16"/>
      <c r="I6" s="5"/>
      <c r="J6" s="20"/>
      <c r="K6" s="20"/>
    </row>
    <row r="7" spans="2:9" s="3" customFormat="1" ht="15" customHeight="1" thickTop="1">
      <c r="B7" s="46">
        <v>0</v>
      </c>
      <c r="C7" s="18">
        <v>2.2379643305511703</v>
      </c>
      <c r="D7" s="18">
        <v>2.5005431567291865</v>
      </c>
      <c r="E7" s="18">
        <v>0.6075387719351826</v>
      </c>
      <c r="F7" s="18">
        <v>0.516726632524456</v>
      </c>
      <c r="G7" s="19">
        <v>0.29192638688677763</v>
      </c>
      <c r="I7" s="5"/>
    </row>
    <row r="8" spans="2:11" s="3" customFormat="1" ht="15" customHeight="1">
      <c r="B8" s="46">
        <v>5</v>
      </c>
      <c r="C8" s="18">
        <v>1.9942184591181011</v>
      </c>
      <c r="D8" s="18">
        <v>2.3600039106235777</v>
      </c>
      <c r="E8" s="18">
        <v>1.8603864648862514</v>
      </c>
      <c r="F8" s="18">
        <v>0.44296319706120196</v>
      </c>
      <c r="G8" s="19">
        <v>0.27733917150367066</v>
      </c>
      <c r="I8" s="5"/>
      <c r="J8" s="20"/>
      <c r="K8" s="20"/>
    </row>
    <row r="9" spans="2:11" s="3" customFormat="1" ht="15" customHeight="1">
      <c r="B9" s="46">
        <v>10</v>
      </c>
      <c r="C9" s="18">
        <v>0.7048495228985703</v>
      </c>
      <c r="D9" s="18">
        <v>1.272922341906442</v>
      </c>
      <c r="E9" s="64">
        <f>AVERAGE(E8,E10)</f>
        <v>1.7222363665397082</v>
      </c>
      <c r="F9" s="18">
        <v>1.3185351951227273</v>
      </c>
      <c r="G9" s="19">
        <v>0.25009627362281706</v>
      </c>
      <c r="H9" s="5"/>
      <c r="I9" s="5"/>
      <c r="J9" s="20"/>
      <c r="K9" s="20"/>
    </row>
    <row r="10" spans="2:11" s="3" customFormat="1" ht="15" customHeight="1">
      <c r="B10" s="46">
        <v>15</v>
      </c>
      <c r="C10" s="18">
        <v>1.5007349217936041</v>
      </c>
      <c r="D10" s="18">
        <v>2.3645968428042656</v>
      </c>
      <c r="E10" s="18">
        <v>1.5840862681931651</v>
      </c>
      <c r="F10" s="18">
        <v>0.5212181234055829</v>
      </c>
      <c r="G10" s="19">
        <v>0.0516557038125522</v>
      </c>
      <c r="H10" s="5"/>
      <c r="I10" s="20"/>
      <c r="J10" s="20"/>
      <c r="K10" s="20"/>
    </row>
    <row r="11" spans="2:13" s="3" customFormat="1" ht="15" customHeight="1">
      <c r="B11" s="46">
        <v>20</v>
      </c>
      <c r="C11" s="18">
        <v>0.7858191310869693</v>
      </c>
      <c r="D11" s="18">
        <v>0.7880881648559124</v>
      </c>
      <c r="E11" s="18">
        <v>2.9548519210521524</v>
      </c>
      <c r="F11" s="18">
        <v>1.5287928417206293</v>
      </c>
      <c r="G11" s="19">
        <v>0.25552594331648815</v>
      </c>
      <c r="H11" s="5"/>
      <c r="I11" s="20"/>
      <c r="J11" s="20"/>
      <c r="K11" s="20"/>
      <c r="L11" s="20"/>
      <c r="M11" s="20"/>
    </row>
    <row r="12" spans="2:13" s="3" customFormat="1" ht="15" customHeight="1">
      <c r="B12" s="46">
        <v>30</v>
      </c>
      <c r="C12" s="18">
        <v>1.2056999584335566</v>
      </c>
      <c r="D12" s="18">
        <v>1.2611197297984333</v>
      </c>
      <c r="E12" s="18">
        <v>2.95</v>
      </c>
      <c r="F12" s="18">
        <v>0.6898279109761791</v>
      </c>
      <c r="G12" s="19">
        <v>0.27429542170727306</v>
      </c>
      <c r="H12" s="5"/>
      <c r="I12" s="20"/>
      <c r="J12" s="20"/>
      <c r="K12" s="20"/>
      <c r="L12" s="20"/>
      <c r="M12" s="20"/>
    </row>
    <row r="13" spans="2:8" s="3" customFormat="1" ht="15" customHeight="1">
      <c r="B13" s="46"/>
      <c r="C13" s="18"/>
      <c r="D13" s="18"/>
      <c r="E13" s="18"/>
      <c r="F13" s="18"/>
      <c r="G13" s="38"/>
      <c r="H13" s="5"/>
    </row>
    <row r="14" spans="2:8" s="3" customFormat="1" ht="15" customHeight="1">
      <c r="B14" s="47" t="s">
        <v>25</v>
      </c>
      <c r="C14" s="21">
        <f>AVERAGE(C7:C12)</f>
        <v>1.4048810539803285</v>
      </c>
      <c r="D14" s="21">
        <f>AVERAGE(D7:D12)</f>
        <v>1.7578790244529696</v>
      </c>
      <c r="E14" s="21">
        <f>AVERAGE(E7:E12)</f>
        <v>1.9465166321010763</v>
      </c>
      <c r="F14" s="21">
        <f>AVERAGE(F7:F12)</f>
        <v>0.8363439834684628</v>
      </c>
      <c r="G14" s="29">
        <f>AVERAGE(G7:G12)</f>
        <v>0.23347315014159645</v>
      </c>
      <c r="H14" s="5"/>
    </row>
    <row r="15" spans="2:8" s="3" customFormat="1" ht="15" customHeight="1">
      <c r="B15" s="11"/>
      <c r="C15" s="5"/>
      <c r="D15" s="5"/>
      <c r="E15" s="5"/>
      <c r="F15" s="5"/>
      <c r="G15" s="5"/>
      <c r="H15" s="5"/>
    </row>
    <row r="16" s="3" customFormat="1" ht="15" customHeight="1">
      <c r="H16" s="5"/>
    </row>
    <row r="17" spans="2:8" s="3" customFormat="1" ht="15" customHeight="1">
      <c r="B17" s="6" t="s">
        <v>20</v>
      </c>
      <c r="C17" s="5"/>
      <c r="D17" s="5"/>
      <c r="E17" s="5"/>
      <c r="F17" s="5"/>
      <c r="G17" s="5"/>
      <c r="H17" s="5"/>
    </row>
    <row r="18" spans="2:8" s="3" customFormat="1" ht="15" customHeight="1">
      <c r="B18" s="11"/>
      <c r="C18" s="5"/>
      <c r="D18" s="5"/>
      <c r="E18" s="5"/>
      <c r="F18" s="5"/>
      <c r="G18" s="5"/>
      <c r="H18" s="5"/>
    </row>
    <row r="19" spans="2:8" s="3" customFormat="1" ht="15" customHeight="1">
      <c r="B19" s="49" t="s">
        <v>17</v>
      </c>
      <c r="C19" s="12" t="s">
        <v>46</v>
      </c>
      <c r="D19" s="12" t="s">
        <v>47</v>
      </c>
      <c r="E19" s="12" t="s">
        <v>44</v>
      </c>
      <c r="F19" s="12" t="s">
        <v>45</v>
      </c>
      <c r="G19" s="13" t="s">
        <v>48</v>
      </c>
      <c r="H19" s="5"/>
    </row>
    <row r="20" spans="2:8" s="3" customFormat="1" ht="15" customHeight="1" thickBot="1">
      <c r="B20" s="45" t="s">
        <v>16</v>
      </c>
      <c r="C20" s="2"/>
      <c r="D20" s="2"/>
      <c r="E20" s="2"/>
      <c r="F20" s="2"/>
      <c r="G20" s="16"/>
      <c r="H20" s="5"/>
    </row>
    <row r="21" spans="2:8" s="3" customFormat="1" ht="15" customHeight="1" thickTop="1">
      <c r="B21" s="46">
        <v>0</v>
      </c>
      <c r="C21" s="18"/>
      <c r="D21" s="23"/>
      <c r="E21" s="23"/>
      <c r="F21" s="23"/>
      <c r="G21" s="19"/>
      <c r="H21" s="5"/>
    </row>
    <row r="22" spans="2:8" s="3" customFormat="1" ht="15" customHeight="1">
      <c r="B22" s="46">
        <v>5</v>
      </c>
      <c r="C22" s="18">
        <f aca="true" t="shared" si="0" ref="C22:G26">C21+(((C8+C7)/2)*($B22-$B21))</f>
        <v>10.580456974173178</v>
      </c>
      <c r="D22" s="18">
        <f t="shared" si="0"/>
        <v>12.151367668381909</v>
      </c>
      <c r="E22" s="18">
        <f t="shared" si="0"/>
        <v>6.169813092053584</v>
      </c>
      <c r="F22" s="18">
        <f t="shared" si="0"/>
        <v>2.399224573964145</v>
      </c>
      <c r="G22" s="19">
        <f t="shared" si="0"/>
        <v>1.4231638959761206</v>
      </c>
      <c r="H22" s="5"/>
    </row>
    <row r="23" spans="2:8" s="3" customFormat="1" ht="15" customHeight="1">
      <c r="B23" s="46">
        <v>10</v>
      </c>
      <c r="C23" s="18">
        <f t="shared" si="0"/>
        <v>17.328126929214857</v>
      </c>
      <c r="D23" s="18">
        <f t="shared" si="0"/>
        <v>21.233683299706957</v>
      </c>
      <c r="E23" s="18">
        <f t="shared" si="0"/>
        <v>15.126370170618483</v>
      </c>
      <c r="F23" s="18">
        <f t="shared" si="0"/>
        <v>6.802970554423968</v>
      </c>
      <c r="G23" s="19">
        <f t="shared" si="0"/>
        <v>2.74175250879234</v>
      </c>
      <c r="H23" s="5"/>
    </row>
    <row r="24" spans="2:8" s="3" customFormat="1" ht="15" customHeight="1">
      <c r="B24" s="46">
        <v>15</v>
      </c>
      <c r="C24" s="18">
        <f t="shared" si="0"/>
        <v>22.842088040945292</v>
      </c>
      <c r="D24" s="18">
        <f t="shared" si="0"/>
        <v>30.327481261483726</v>
      </c>
      <c r="E24" s="18">
        <f t="shared" si="0"/>
        <v>23.392176757450663</v>
      </c>
      <c r="F24" s="18">
        <f t="shared" si="0"/>
        <v>11.402353850744744</v>
      </c>
      <c r="G24" s="19">
        <f t="shared" si="0"/>
        <v>3.496132452380763</v>
      </c>
      <c r="H24" s="5"/>
    </row>
    <row r="25" spans="2:8" s="3" customFormat="1" ht="15" customHeight="1">
      <c r="B25" s="46">
        <v>20</v>
      </c>
      <c r="C25" s="18">
        <f t="shared" si="0"/>
        <v>28.558473173146727</v>
      </c>
      <c r="D25" s="18">
        <f t="shared" si="0"/>
        <v>38.20919378063417</v>
      </c>
      <c r="E25" s="18">
        <f t="shared" si="0"/>
        <v>34.739522230563956</v>
      </c>
      <c r="F25" s="18">
        <f t="shared" si="0"/>
        <v>16.527381263560272</v>
      </c>
      <c r="G25" s="19">
        <f t="shared" si="0"/>
        <v>4.2640865702033635</v>
      </c>
      <c r="H25" s="5"/>
    </row>
    <row r="26" spans="2:8" s="3" customFormat="1" ht="15" customHeight="1">
      <c r="B26" s="48">
        <v>30</v>
      </c>
      <c r="C26" s="24">
        <f t="shared" si="0"/>
        <v>38.51606862074936</v>
      </c>
      <c r="D26" s="24">
        <f t="shared" si="0"/>
        <v>48.4552332539059</v>
      </c>
      <c r="E26" s="24">
        <f t="shared" si="0"/>
        <v>64.26378183582472</v>
      </c>
      <c r="F26" s="24">
        <f t="shared" si="0"/>
        <v>27.620485027044314</v>
      </c>
      <c r="G26" s="22">
        <f t="shared" si="0"/>
        <v>6.913193395322169</v>
      </c>
      <c r="H26" s="5"/>
    </row>
    <row r="27" s="3" customFormat="1" ht="15" customHeight="1"/>
    <row r="28" s="3" customFormat="1" ht="15" customHeight="1">
      <c r="H28" s="5"/>
    </row>
    <row r="29" spans="2:8" s="3" customFormat="1" ht="15" customHeight="1">
      <c r="B29" s="11"/>
      <c r="C29" s="5"/>
      <c r="D29" s="5"/>
      <c r="E29" s="5"/>
      <c r="F29" s="5"/>
      <c r="G29" s="5"/>
      <c r="H29" s="5"/>
    </row>
    <row r="30" spans="2:8" s="3" customFormat="1" ht="15" customHeight="1">
      <c r="B30" s="11"/>
      <c r="C30" s="5"/>
      <c r="D30" s="5"/>
      <c r="E30" s="5"/>
      <c r="F30" s="5"/>
      <c r="G30" s="5"/>
      <c r="H30" s="5"/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G17">
      <selection activeCell="J26" sqref="J26"/>
    </sheetView>
  </sheetViews>
  <sheetFormatPr defaultColWidth="11.421875" defaultRowHeight="12.75"/>
  <cols>
    <col min="2" max="2" width="13.28125" style="0" customWidth="1"/>
    <col min="6" max="6" width="13.57421875" style="0" customWidth="1"/>
    <col min="9" max="9" width="13.57421875" style="0" customWidth="1"/>
  </cols>
  <sheetData>
    <row r="1" spans="2:15" s="3" customFormat="1" ht="15" customHeight="1">
      <c r="B1" s="25" t="s">
        <v>18</v>
      </c>
      <c r="C1" s="5"/>
      <c r="D1" s="5"/>
      <c r="E1" s="5"/>
      <c r="F1" s="5"/>
      <c r="G1" s="5"/>
      <c r="H1" s="5"/>
      <c r="O1" s="10" t="s">
        <v>8</v>
      </c>
    </row>
    <row r="2" spans="2:8" s="3" customFormat="1" ht="15" customHeight="1">
      <c r="B2" s="11"/>
      <c r="C2" s="5"/>
      <c r="D2" s="5"/>
      <c r="E2" s="5"/>
      <c r="F2" s="5"/>
      <c r="G2" s="5"/>
      <c r="H2" s="5"/>
    </row>
    <row r="3" s="3" customFormat="1" ht="15" customHeight="1">
      <c r="B3" s="3" t="s">
        <v>59</v>
      </c>
    </row>
    <row r="4" s="3" customFormat="1" ht="15" customHeight="1"/>
    <row r="5" spans="2:10" s="3" customFormat="1" ht="15" customHeight="1">
      <c r="B5" s="44" t="s">
        <v>17</v>
      </c>
      <c r="C5" s="26" t="s">
        <v>73</v>
      </c>
      <c r="D5" s="26" t="s">
        <v>74</v>
      </c>
      <c r="E5" s="26" t="s">
        <v>75</v>
      </c>
      <c r="F5" s="52" t="s">
        <v>17</v>
      </c>
      <c r="G5" s="26" t="s">
        <v>76</v>
      </c>
      <c r="H5" s="26" t="s">
        <v>77</v>
      </c>
      <c r="I5" s="52" t="s">
        <v>17</v>
      </c>
      <c r="J5" s="40" t="s">
        <v>78</v>
      </c>
    </row>
    <row r="6" spans="2:10" s="3" customFormat="1" ht="15" customHeight="1" thickBot="1">
      <c r="B6" s="45" t="s">
        <v>16</v>
      </c>
      <c r="C6" s="2"/>
      <c r="D6" s="2"/>
      <c r="E6" s="2"/>
      <c r="F6" s="60" t="s">
        <v>16</v>
      </c>
      <c r="G6" s="2"/>
      <c r="H6" s="2"/>
      <c r="I6" s="60" t="s">
        <v>16</v>
      </c>
      <c r="J6" s="16"/>
    </row>
    <row r="7" spans="2:10" s="3" customFormat="1" ht="15" customHeight="1" thickTop="1">
      <c r="B7" s="46">
        <v>0</v>
      </c>
      <c r="C7" s="18">
        <v>0.7052759477306061</v>
      </c>
      <c r="D7" s="18">
        <v>0.7584191150196127</v>
      </c>
      <c r="E7" s="18">
        <v>0.15342220441800794</v>
      </c>
      <c r="F7" s="50">
        <v>0</v>
      </c>
      <c r="G7" s="18">
        <v>1.0976131978970365</v>
      </c>
      <c r="H7" s="18">
        <v>1.37758540669962</v>
      </c>
      <c r="I7" s="50">
        <v>0</v>
      </c>
      <c r="J7" s="19">
        <v>0.23843332749967883</v>
      </c>
    </row>
    <row r="8" spans="2:10" s="3" customFormat="1" ht="15" customHeight="1">
      <c r="B8" s="46">
        <v>5</v>
      </c>
      <c r="C8" s="18">
        <v>0.6920488648624941</v>
      </c>
      <c r="D8" s="18">
        <v>0.392054581514065</v>
      </c>
      <c r="E8" s="18">
        <v>0.1587460443978744</v>
      </c>
      <c r="F8" s="50">
        <v>10</v>
      </c>
      <c r="G8" s="18">
        <v>1.3247819007366686</v>
      </c>
      <c r="H8" s="18">
        <v>1.2693424201675232</v>
      </c>
      <c r="I8" s="50">
        <v>10</v>
      </c>
      <c r="J8" s="19">
        <v>0.3430184999287378</v>
      </c>
    </row>
    <row r="9" spans="2:10" s="3" customFormat="1" ht="15" customHeight="1">
      <c r="B9" s="46">
        <v>15</v>
      </c>
      <c r="C9" s="18">
        <v>1.212473027624807</v>
      </c>
      <c r="D9" s="18">
        <v>0.8195917708472232</v>
      </c>
      <c r="E9" s="18">
        <v>0.20651293716501617</v>
      </c>
      <c r="F9" s="50">
        <v>20</v>
      </c>
      <c r="G9" s="18">
        <v>1.5798326008703132</v>
      </c>
      <c r="H9" s="18">
        <v>2.333816654584792</v>
      </c>
      <c r="I9" s="50">
        <v>20</v>
      </c>
      <c r="J9" s="19">
        <v>0.02736430783204456</v>
      </c>
    </row>
    <row r="10" spans="1:10" s="3" customFormat="1" ht="15" customHeight="1">
      <c r="A10" s="20"/>
      <c r="B10" s="46">
        <v>30</v>
      </c>
      <c r="C10" s="18">
        <v>0.8037635683366469</v>
      </c>
      <c r="D10" s="18">
        <v>0.4678236058733857</v>
      </c>
      <c r="E10" s="18">
        <v>1.0230924156764343</v>
      </c>
      <c r="F10" s="50">
        <v>40</v>
      </c>
      <c r="G10" s="18">
        <v>1.11685820770822</v>
      </c>
      <c r="H10" s="18">
        <v>1.899045314552412</v>
      </c>
      <c r="I10" s="50">
        <v>40</v>
      </c>
      <c r="J10" s="19">
        <v>0.02640435048045852</v>
      </c>
    </row>
    <row r="11" spans="2:10" s="3" customFormat="1" ht="15" customHeight="1">
      <c r="B11" s="46">
        <v>60</v>
      </c>
      <c r="C11" s="18">
        <v>0.24984497624122498</v>
      </c>
      <c r="D11" s="18">
        <v>0.7227058334331092</v>
      </c>
      <c r="E11" s="18">
        <v>0.21341610969508865</v>
      </c>
      <c r="F11" s="50">
        <v>80</v>
      </c>
      <c r="G11" s="18">
        <v>0.05182568875423769</v>
      </c>
      <c r="H11" s="18">
        <v>0.5192186875637124</v>
      </c>
      <c r="I11" s="50">
        <v>70</v>
      </c>
      <c r="J11" s="19">
        <v>0.34906015647853295</v>
      </c>
    </row>
    <row r="12" spans="2:10" s="3" customFormat="1" ht="15" customHeight="1">
      <c r="B12" s="46">
        <v>80</v>
      </c>
      <c r="C12" s="18">
        <v>0.21624634201688006</v>
      </c>
      <c r="D12" s="18">
        <v>0.3621752968930337</v>
      </c>
      <c r="E12" s="18">
        <v>0.15093839657090102</v>
      </c>
      <c r="F12" s="50">
        <v>100</v>
      </c>
      <c r="G12" s="18">
        <v>0.15940715563221694</v>
      </c>
      <c r="H12" s="18">
        <v>0.16635199691119731</v>
      </c>
      <c r="I12" s="50">
        <v>100</v>
      </c>
      <c r="J12" s="34" t="s">
        <v>39</v>
      </c>
    </row>
    <row r="13" spans="2:10" s="3" customFormat="1" ht="15" customHeight="1">
      <c r="B13" s="46">
        <v>120</v>
      </c>
      <c r="C13" s="18"/>
      <c r="D13" s="18">
        <v>0.11191319760773501</v>
      </c>
      <c r="E13" s="18">
        <v>0.0681247957368745</v>
      </c>
      <c r="F13" s="51"/>
      <c r="G13" s="18"/>
      <c r="H13" s="18"/>
      <c r="I13" s="51"/>
      <c r="J13" s="38"/>
    </row>
    <row r="14" spans="2:10" s="3" customFormat="1" ht="15" customHeight="1">
      <c r="B14" s="46"/>
      <c r="C14" s="18"/>
      <c r="D14" s="18"/>
      <c r="E14" s="18"/>
      <c r="F14" s="51"/>
      <c r="G14" s="18"/>
      <c r="H14" s="18"/>
      <c r="I14" s="51"/>
      <c r="J14" s="38"/>
    </row>
    <row r="15" spans="2:10" s="3" customFormat="1" ht="15" customHeight="1">
      <c r="B15" s="47" t="s">
        <v>0</v>
      </c>
      <c r="C15" s="21">
        <f>AVERAGE(C7:C12)</f>
        <v>0.64660878780211</v>
      </c>
      <c r="D15" s="21">
        <f>AVERAGE(D7:D12)</f>
        <v>0.587128367263405</v>
      </c>
      <c r="E15" s="21">
        <f>AVERAGE(E7:E12)</f>
        <v>0.3176880179872204</v>
      </c>
      <c r="F15" s="59" t="s">
        <v>0</v>
      </c>
      <c r="G15" s="21">
        <f>AVERAGE(G7:G11)</f>
        <v>1.0341823191932953</v>
      </c>
      <c r="H15" s="21">
        <f>AVERAGE(H7:H11)</f>
        <v>1.4798016967136118</v>
      </c>
      <c r="I15" s="59" t="s">
        <v>40</v>
      </c>
      <c r="J15" s="29">
        <f>AVERAGE(J7:J11)</f>
        <v>0.19685612844389053</v>
      </c>
    </row>
    <row r="16" spans="3:8" s="3" customFormat="1" ht="15" customHeight="1">
      <c r="C16" s="5"/>
      <c r="D16" s="5"/>
      <c r="E16" s="5"/>
      <c r="F16" s="5"/>
      <c r="G16" s="5"/>
      <c r="H16" s="5"/>
    </row>
    <row r="17" s="3" customFormat="1" ht="15" customHeight="1"/>
    <row r="18" s="3" customFormat="1" ht="15" customHeight="1">
      <c r="B18" s="6" t="s">
        <v>20</v>
      </c>
    </row>
    <row r="19" spans="3:8" s="3" customFormat="1" ht="15" customHeight="1">
      <c r="C19" s="5"/>
      <c r="D19" s="5"/>
      <c r="E19" s="5"/>
      <c r="F19" s="5"/>
      <c r="G19" s="5"/>
      <c r="H19" s="5"/>
    </row>
    <row r="20" spans="2:10" s="3" customFormat="1" ht="15" customHeight="1">
      <c r="B20" s="44" t="s">
        <v>17</v>
      </c>
      <c r="C20" s="26" t="s">
        <v>73</v>
      </c>
      <c r="D20" s="26" t="s">
        <v>74</v>
      </c>
      <c r="E20" s="26" t="s">
        <v>75</v>
      </c>
      <c r="F20" s="52" t="s">
        <v>17</v>
      </c>
      <c r="G20" s="26" t="s">
        <v>76</v>
      </c>
      <c r="H20" s="26" t="s">
        <v>77</v>
      </c>
      <c r="I20" s="52" t="s">
        <v>17</v>
      </c>
      <c r="J20" s="40" t="s">
        <v>78</v>
      </c>
    </row>
    <row r="21" spans="2:10" s="3" customFormat="1" ht="15" customHeight="1" thickBot="1">
      <c r="B21" s="45" t="s">
        <v>16</v>
      </c>
      <c r="C21" s="2"/>
      <c r="D21" s="2"/>
      <c r="E21" s="2"/>
      <c r="F21" s="60" t="s">
        <v>16</v>
      </c>
      <c r="G21" s="2"/>
      <c r="H21" s="2"/>
      <c r="I21" s="60" t="s">
        <v>16</v>
      </c>
      <c r="J21" s="16"/>
    </row>
    <row r="22" spans="2:10" s="3" customFormat="1" ht="15" customHeight="1" thickTop="1">
      <c r="B22" s="46">
        <v>0</v>
      </c>
      <c r="C22" s="23"/>
      <c r="D22" s="23"/>
      <c r="E22" s="23"/>
      <c r="F22" s="50">
        <v>0</v>
      </c>
      <c r="G22" s="23"/>
      <c r="H22" s="23"/>
      <c r="I22" s="50">
        <v>0</v>
      </c>
      <c r="J22" s="19"/>
    </row>
    <row r="23" spans="2:10" s="3" customFormat="1" ht="15" customHeight="1">
      <c r="B23" s="46">
        <v>5</v>
      </c>
      <c r="C23" s="18">
        <f aca="true" t="shared" si="0" ref="C23:E27">C22+(((C8+C7)/2)*($B8-$B7))</f>
        <v>3.49331203148275</v>
      </c>
      <c r="D23" s="18">
        <f t="shared" si="0"/>
        <v>2.8761842413341943</v>
      </c>
      <c r="E23" s="18">
        <f t="shared" si="0"/>
        <v>0.7804206220397059</v>
      </c>
      <c r="F23" s="50">
        <v>10</v>
      </c>
      <c r="G23" s="18">
        <f aca="true" t="shared" si="1" ref="G23:H27">G22+(((G7+G8)/2)*($F8-$F7))</f>
        <v>12.111975493168526</v>
      </c>
      <c r="H23" s="18">
        <f t="shared" si="1"/>
        <v>13.234639134335717</v>
      </c>
      <c r="I23" s="50">
        <v>10</v>
      </c>
      <c r="J23" s="19">
        <f>J22+(((J7+J8)/2)*($I8-$I7))</f>
        <v>2.9072591371420833</v>
      </c>
    </row>
    <row r="24" spans="2:10" s="3" customFormat="1" ht="15" customHeight="1">
      <c r="B24" s="46">
        <v>15</v>
      </c>
      <c r="C24" s="18">
        <f t="shared" si="0"/>
        <v>13.015921493919256</v>
      </c>
      <c r="D24" s="18">
        <f t="shared" si="0"/>
        <v>8.934416003140635</v>
      </c>
      <c r="E24" s="18">
        <f t="shared" si="0"/>
        <v>2.606715529854159</v>
      </c>
      <c r="F24" s="50">
        <v>20</v>
      </c>
      <c r="G24" s="18">
        <f t="shared" si="1"/>
        <v>26.635048001203437</v>
      </c>
      <c r="H24" s="18">
        <f t="shared" si="1"/>
        <v>31.250434508097293</v>
      </c>
      <c r="I24" s="50">
        <v>20</v>
      </c>
      <c r="J24" s="19">
        <f>J23+(((J8+J9)/2)*($I9-$I8))</f>
        <v>4.759173175945995</v>
      </c>
    </row>
    <row r="25" spans="2:10" s="3" customFormat="1" ht="15" customHeight="1">
      <c r="B25" s="46">
        <v>30</v>
      </c>
      <c r="C25" s="18">
        <f t="shared" si="0"/>
        <v>28.137695963630158</v>
      </c>
      <c r="D25" s="18">
        <f t="shared" si="0"/>
        <v>18.5900313285452</v>
      </c>
      <c r="E25" s="18">
        <f t="shared" si="0"/>
        <v>11.828755676165038</v>
      </c>
      <c r="F25" s="50">
        <v>40</v>
      </c>
      <c r="G25" s="18">
        <f t="shared" si="1"/>
        <v>53.60195608698877</v>
      </c>
      <c r="H25" s="18">
        <f t="shared" si="1"/>
        <v>73.57905419946934</v>
      </c>
      <c r="I25" s="50">
        <v>40</v>
      </c>
      <c r="J25" s="19">
        <f>J24+(((J9+J10)/2)*($I10-$I9))</f>
        <v>5.296859759071026</v>
      </c>
    </row>
    <row r="26" spans="1:10" s="3" customFormat="1" ht="15" customHeight="1">
      <c r="A26" s="20"/>
      <c r="B26" s="46">
        <v>60</v>
      </c>
      <c r="C26" s="18">
        <f t="shared" si="0"/>
        <v>43.94182413229824</v>
      </c>
      <c r="D26" s="18">
        <f t="shared" si="0"/>
        <v>36.447972918142625</v>
      </c>
      <c r="E26" s="18">
        <f t="shared" si="0"/>
        <v>30.37638355673788</v>
      </c>
      <c r="F26" s="50">
        <v>80</v>
      </c>
      <c r="G26" s="18">
        <f t="shared" si="1"/>
        <v>76.97563401623793</v>
      </c>
      <c r="H26" s="18">
        <f t="shared" si="1"/>
        <v>121.94433424179184</v>
      </c>
      <c r="I26" s="50">
        <v>70</v>
      </c>
      <c r="J26" s="19">
        <f>J25+(((J10+J11)/2)*($I11-$I10))</f>
        <v>10.928827363455898</v>
      </c>
    </row>
    <row r="27" spans="2:10" s="3" customFormat="1" ht="15" customHeight="1">
      <c r="B27" s="46">
        <v>80</v>
      </c>
      <c r="C27" s="18">
        <f t="shared" si="0"/>
        <v>48.602737314879285</v>
      </c>
      <c r="D27" s="18">
        <f t="shared" si="0"/>
        <v>47.29678422140405</v>
      </c>
      <c r="E27" s="18">
        <f t="shared" si="0"/>
        <v>34.019928619397774</v>
      </c>
      <c r="F27" s="50">
        <v>100</v>
      </c>
      <c r="G27" s="18">
        <f t="shared" si="1"/>
        <v>79.08796246010247</v>
      </c>
      <c r="H27" s="18">
        <f t="shared" si="1"/>
        <v>128.80004108654094</v>
      </c>
      <c r="I27" s="50">
        <v>100</v>
      </c>
      <c r="J27" s="34"/>
    </row>
    <row r="28" spans="2:10" s="3" customFormat="1" ht="15" customHeight="1">
      <c r="B28" s="48">
        <v>120</v>
      </c>
      <c r="C28" s="24"/>
      <c r="D28" s="24">
        <f>D27+(((D13+D12)/2)*($B13-$B12))</f>
        <v>56.778554111419425</v>
      </c>
      <c r="E28" s="24">
        <f>E27+(((E13+E12)/2)*($B13-$B12))</f>
        <v>38.40119246555329</v>
      </c>
      <c r="F28" s="65"/>
      <c r="G28" s="24"/>
      <c r="H28" s="24"/>
      <c r="I28" s="65"/>
      <c r="J28" s="39"/>
    </row>
    <row r="29" s="3" customFormat="1" ht="15" customHeight="1"/>
    <row r="30" s="3" customFormat="1" ht="15" customHeight="1"/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9">
      <selection activeCell="J30" sqref="J30"/>
    </sheetView>
  </sheetViews>
  <sheetFormatPr defaultColWidth="11.421875" defaultRowHeight="12.75"/>
  <sheetData>
    <row r="1" spans="2:15" s="3" customFormat="1" ht="15" customHeight="1">
      <c r="B1" s="25" t="s">
        <v>14</v>
      </c>
      <c r="C1" s="5"/>
      <c r="D1" s="5"/>
      <c r="E1" s="5"/>
      <c r="F1" s="5"/>
      <c r="G1" s="5"/>
      <c r="H1" s="5"/>
      <c r="O1" s="10" t="s">
        <v>14</v>
      </c>
    </row>
    <row r="2" spans="2:5" s="3" customFormat="1" ht="15" customHeight="1">
      <c r="B2" s="11"/>
      <c r="C2" s="5"/>
      <c r="D2" s="5"/>
      <c r="E2" s="5"/>
    </row>
    <row r="3" s="3" customFormat="1" ht="15" customHeight="1">
      <c r="B3" s="3" t="s">
        <v>59</v>
      </c>
    </row>
    <row r="4" s="3" customFormat="1" ht="15" customHeight="1"/>
    <row r="5" spans="2:10" s="3" customFormat="1" ht="15" customHeight="1">
      <c r="B5" s="44" t="s">
        <v>17</v>
      </c>
      <c r="C5" s="26" t="s">
        <v>53</v>
      </c>
      <c r="D5" s="26" t="s">
        <v>54</v>
      </c>
      <c r="E5" s="26" t="s">
        <v>55</v>
      </c>
      <c r="F5" s="58" t="s">
        <v>17</v>
      </c>
      <c r="G5" s="37" t="s">
        <v>56</v>
      </c>
      <c r="H5" s="26" t="s">
        <v>57</v>
      </c>
      <c r="I5" s="58" t="s">
        <v>17</v>
      </c>
      <c r="J5" s="27" t="s">
        <v>58</v>
      </c>
    </row>
    <row r="6" spans="1:10" s="3" customFormat="1" ht="15" customHeight="1" thickBot="1">
      <c r="A6" s="20"/>
      <c r="B6" s="83" t="s">
        <v>16</v>
      </c>
      <c r="C6" s="76"/>
      <c r="D6" s="76"/>
      <c r="E6" s="76"/>
      <c r="F6" s="84" t="s">
        <v>16</v>
      </c>
      <c r="G6" s="75" t="s">
        <v>21</v>
      </c>
      <c r="H6" s="76"/>
      <c r="I6" s="84" t="s">
        <v>16</v>
      </c>
      <c r="J6" s="82" t="s">
        <v>22</v>
      </c>
    </row>
    <row r="7" spans="1:10" s="3" customFormat="1" ht="15" customHeight="1" thickTop="1">
      <c r="A7" s="20"/>
      <c r="B7" s="46">
        <v>0</v>
      </c>
      <c r="C7" s="18">
        <v>0.6532206391257009</v>
      </c>
      <c r="D7" s="18">
        <v>0.33825449264508456</v>
      </c>
      <c r="E7" s="18">
        <v>0.3202585088403722</v>
      </c>
      <c r="F7" s="50">
        <v>0</v>
      </c>
      <c r="G7" s="18">
        <v>4.431973542063943</v>
      </c>
      <c r="H7" s="18">
        <v>0.16349717228752653</v>
      </c>
      <c r="I7" s="50">
        <v>0</v>
      </c>
      <c r="J7" s="19">
        <v>0.9335238816886581</v>
      </c>
    </row>
    <row r="8" spans="2:10" s="3" customFormat="1" ht="15" customHeight="1">
      <c r="B8" s="46">
        <v>5</v>
      </c>
      <c r="C8" s="18">
        <v>0.8586798044429582</v>
      </c>
      <c r="D8" s="18">
        <v>0.37435897375253635</v>
      </c>
      <c r="E8" s="18">
        <v>0.11586115908381799</v>
      </c>
      <c r="F8" s="50">
        <v>10</v>
      </c>
      <c r="G8" s="18">
        <v>3.1775398958589403</v>
      </c>
      <c r="H8" s="18">
        <v>0.4407476280603265</v>
      </c>
      <c r="I8" s="50">
        <v>20</v>
      </c>
      <c r="J8" s="19">
        <v>1.8838753312153875</v>
      </c>
    </row>
    <row r="9" spans="2:10" s="3" customFormat="1" ht="15" customHeight="1">
      <c r="B9" s="46">
        <v>15</v>
      </c>
      <c r="C9" s="18">
        <v>0.6684825000531294</v>
      </c>
      <c r="D9" s="18">
        <v>0.22819705136239932</v>
      </c>
      <c r="E9" s="18">
        <v>0.6615316475757724</v>
      </c>
      <c r="F9" s="50">
        <v>20</v>
      </c>
      <c r="G9" s="18">
        <v>3.603594477777671</v>
      </c>
      <c r="H9" s="18">
        <v>0.5719713658587331</v>
      </c>
      <c r="I9" s="50">
        <v>40</v>
      </c>
      <c r="J9" s="19">
        <v>1.9785502052159727</v>
      </c>
    </row>
    <row r="10" spans="2:10" s="3" customFormat="1" ht="15" customHeight="1">
      <c r="B10" s="46">
        <v>30</v>
      </c>
      <c r="C10" s="18">
        <v>0.717283317335398</v>
      </c>
      <c r="D10" s="18">
        <v>0.2311948340105889</v>
      </c>
      <c r="E10" s="18">
        <v>0.7107205625334415</v>
      </c>
      <c r="F10" s="50">
        <v>40</v>
      </c>
      <c r="G10" s="18">
        <v>2.9450676224875636</v>
      </c>
      <c r="H10" s="18">
        <v>0.10714247530149534</v>
      </c>
      <c r="I10" s="50">
        <v>65</v>
      </c>
      <c r="J10" s="19">
        <v>1.9352920163883431</v>
      </c>
    </row>
    <row r="11" spans="2:10" s="3" customFormat="1" ht="15" customHeight="1">
      <c r="B11" s="46">
        <v>60</v>
      </c>
      <c r="C11" s="18">
        <v>0.568853999899444</v>
      </c>
      <c r="D11" s="18">
        <v>0.2210508269680267</v>
      </c>
      <c r="E11" s="18">
        <v>0.6872034496931009</v>
      </c>
      <c r="F11" s="50">
        <v>80</v>
      </c>
      <c r="G11" s="18">
        <v>0.3469659151816157</v>
      </c>
      <c r="H11" s="18">
        <v>0.24752297214124758</v>
      </c>
      <c r="I11" s="50">
        <v>80</v>
      </c>
      <c r="J11" s="19">
        <v>0.6224223649154335</v>
      </c>
    </row>
    <row r="12" spans="2:10" s="3" customFormat="1" ht="15" customHeight="1">
      <c r="B12" s="46">
        <v>80</v>
      </c>
      <c r="C12" s="18">
        <v>0.2616999657144202</v>
      </c>
      <c r="D12" s="18">
        <v>0.1958492972561682</v>
      </c>
      <c r="E12" s="18">
        <v>0.5459492345832094</v>
      </c>
      <c r="F12" s="50">
        <v>100</v>
      </c>
      <c r="G12" s="18">
        <v>0.20499909362173882</v>
      </c>
      <c r="H12" s="18">
        <v>0.37453641105774643</v>
      </c>
      <c r="I12" s="50">
        <v>100</v>
      </c>
      <c r="J12" s="19">
        <v>1.183502677576304</v>
      </c>
    </row>
    <row r="13" spans="2:10" s="3" customFormat="1" ht="15" customHeight="1">
      <c r="B13" s="46">
        <v>120</v>
      </c>
      <c r="C13" s="18"/>
      <c r="D13" s="18">
        <v>0.5166913779458324</v>
      </c>
      <c r="E13" s="18">
        <v>0.16970166025848163</v>
      </c>
      <c r="F13" s="57"/>
      <c r="G13" s="35"/>
      <c r="H13" s="18"/>
      <c r="I13" s="57"/>
      <c r="J13" s="19"/>
    </row>
    <row r="14" spans="2:10" s="3" customFormat="1" ht="15" customHeight="1">
      <c r="B14" s="46"/>
      <c r="C14" s="18"/>
      <c r="D14" s="18"/>
      <c r="E14" s="18"/>
      <c r="F14" s="57"/>
      <c r="G14" s="35"/>
      <c r="H14" s="18"/>
      <c r="I14" s="57"/>
      <c r="J14" s="19"/>
    </row>
    <row r="15" spans="2:10" s="3" customFormat="1" ht="15" customHeight="1">
      <c r="B15" s="47" t="s">
        <v>26</v>
      </c>
      <c r="C15" s="21">
        <f>AVERAGE(C7:C12)</f>
        <v>0.6213700377618417</v>
      </c>
      <c r="D15" s="21">
        <f>AVERAGE(D7:D13)</f>
        <v>0.3007995505629481</v>
      </c>
      <c r="E15" s="21">
        <f>AVERAGE(E7:E13)</f>
        <v>0.458746603224028</v>
      </c>
      <c r="F15" s="59" t="s">
        <v>26</v>
      </c>
      <c r="G15" s="21">
        <f>AVERAGE(G7:G12)</f>
        <v>2.4516900911652453</v>
      </c>
      <c r="H15" s="21">
        <f>AVERAGE(H7:H12)</f>
        <v>0.3175696707845126</v>
      </c>
      <c r="I15" s="59" t="s">
        <v>26</v>
      </c>
      <c r="J15" s="29">
        <f>AVERAGE(J7:J12)</f>
        <v>1.4228610795000163</v>
      </c>
    </row>
    <row r="16" spans="2:8" s="3" customFormat="1" ht="15" customHeight="1">
      <c r="B16" s="11"/>
      <c r="C16" s="5"/>
      <c r="D16" s="5"/>
      <c r="E16" s="5"/>
      <c r="F16" s="5"/>
      <c r="G16" s="4"/>
      <c r="H16" s="4"/>
    </row>
    <row r="17" s="3" customFormat="1" ht="15" customHeight="1"/>
    <row r="18" spans="2:8" s="3" customFormat="1" ht="15" customHeight="1">
      <c r="B18" s="6" t="s">
        <v>20</v>
      </c>
      <c r="G18" s="6"/>
      <c r="H18" s="6"/>
    </row>
    <row r="19" spans="3:8" s="3" customFormat="1" ht="15" customHeight="1">
      <c r="C19" s="5"/>
      <c r="D19" s="5"/>
      <c r="E19" s="5"/>
      <c r="F19" s="5"/>
      <c r="G19" s="5"/>
      <c r="H19" s="5"/>
    </row>
    <row r="20" spans="2:10" s="3" customFormat="1" ht="15" customHeight="1">
      <c r="B20" s="44" t="s">
        <v>17</v>
      </c>
      <c r="C20" s="26" t="s">
        <v>53</v>
      </c>
      <c r="D20" s="26" t="s">
        <v>54</v>
      </c>
      <c r="E20" s="26" t="s">
        <v>55</v>
      </c>
      <c r="F20" s="58" t="s">
        <v>17</v>
      </c>
      <c r="G20" s="37" t="s">
        <v>56</v>
      </c>
      <c r="H20" s="26" t="s">
        <v>57</v>
      </c>
      <c r="I20" s="58" t="s">
        <v>17</v>
      </c>
      <c r="J20" s="27" t="s">
        <v>58</v>
      </c>
    </row>
    <row r="21" spans="2:10" s="3" customFormat="1" ht="15" customHeight="1" thickBot="1">
      <c r="B21" s="45" t="s">
        <v>16</v>
      </c>
      <c r="C21" s="28"/>
      <c r="D21" s="2"/>
      <c r="E21" s="2"/>
      <c r="F21" s="53" t="s">
        <v>16</v>
      </c>
      <c r="G21" s="75" t="s">
        <v>21</v>
      </c>
      <c r="H21" s="2"/>
      <c r="I21" s="53" t="s">
        <v>16</v>
      </c>
      <c r="J21" s="82" t="s">
        <v>22</v>
      </c>
    </row>
    <row r="22" spans="1:10" s="3" customFormat="1" ht="15" customHeight="1" thickTop="1">
      <c r="A22" s="41" t="s">
        <v>1</v>
      </c>
      <c r="B22" s="46">
        <v>0</v>
      </c>
      <c r="C22" s="41"/>
      <c r="D22" s="18"/>
      <c r="E22" s="23"/>
      <c r="F22" s="50">
        <v>0</v>
      </c>
      <c r="G22" s="35"/>
      <c r="H22" s="18"/>
      <c r="I22" s="56">
        <v>0</v>
      </c>
      <c r="J22" s="19"/>
    </row>
    <row r="23" spans="2:10" s="3" customFormat="1" ht="15" customHeight="1">
      <c r="B23" s="46">
        <v>5</v>
      </c>
      <c r="C23" s="41">
        <f aca="true" t="shared" si="0" ref="C23:E28">C22+(((C8+C7)/2)*($B8-$B7))</f>
        <v>3.779751108921648</v>
      </c>
      <c r="D23" s="18">
        <f t="shared" si="0"/>
        <v>1.7815336659940524</v>
      </c>
      <c r="E23" s="18">
        <f t="shared" si="0"/>
        <v>1.0902991698104756</v>
      </c>
      <c r="F23" s="50">
        <v>10</v>
      </c>
      <c r="G23" s="18">
        <f aca="true" t="shared" si="1" ref="G23:H27">G22+(((G8+G7)/2)*($F8-$F7))</f>
        <v>38.04756718961442</v>
      </c>
      <c r="H23" s="18">
        <f t="shared" si="1"/>
        <v>3.0212240017392658</v>
      </c>
      <c r="I23" s="56">
        <v>20</v>
      </c>
      <c r="J23" s="19">
        <f>J22+(((J8+J7)/2)*($I8-$I7))</f>
        <v>28.173992129040457</v>
      </c>
    </row>
    <row r="24" spans="2:10" s="3" customFormat="1" ht="15" customHeight="1">
      <c r="B24" s="46">
        <v>15</v>
      </c>
      <c r="C24" s="41">
        <f t="shared" si="0"/>
        <v>11.415562631402086</v>
      </c>
      <c r="D24" s="18">
        <f t="shared" si="0"/>
        <v>4.794313791568731</v>
      </c>
      <c r="E24" s="18">
        <f t="shared" si="0"/>
        <v>4.977263203108428</v>
      </c>
      <c r="F24" s="50">
        <v>20</v>
      </c>
      <c r="G24" s="18">
        <f t="shared" si="1"/>
        <v>71.95323905779748</v>
      </c>
      <c r="H24" s="18">
        <f t="shared" si="1"/>
        <v>8.084818971334563</v>
      </c>
      <c r="I24" s="56">
        <v>40</v>
      </c>
      <c r="J24" s="19">
        <f>J23+(((J9+J8)/2)*($I9-$I8))</f>
        <v>66.79824749335407</v>
      </c>
    </row>
    <row r="25" spans="2:10" s="3" customFormat="1" ht="15" customHeight="1">
      <c r="B25" s="46">
        <v>30</v>
      </c>
      <c r="C25" s="41">
        <f t="shared" si="0"/>
        <v>21.808806261816038</v>
      </c>
      <c r="D25" s="18">
        <f t="shared" si="0"/>
        <v>8.239752931866143</v>
      </c>
      <c r="E25" s="18">
        <f t="shared" si="0"/>
        <v>15.269154778927533</v>
      </c>
      <c r="F25" s="50">
        <v>40</v>
      </c>
      <c r="G25" s="18">
        <f t="shared" si="1"/>
        <v>137.4398600604498</v>
      </c>
      <c r="H25" s="18">
        <f t="shared" si="1"/>
        <v>14.875957382936848</v>
      </c>
      <c r="I25" s="56">
        <v>65</v>
      </c>
      <c r="J25" s="19">
        <f>J24+(((J10+J9)/2)*($I10-$I9))</f>
        <v>115.72127526340802</v>
      </c>
    </row>
    <row r="26" spans="2:10" s="3" customFormat="1" ht="15" customHeight="1">
      <c r="B26" s="46">
        <v>60</v>
      </c>
      <c r="C26" s="41">
        <f t="shared" si="0"/>
        <v>41.10086602033867</v>
      </c>
      <c r="D26" s="18">
        <f t="shared" si="0"/>
        <v>15.023437846545377</v>
      </c>
      <c r="E26" s="18">
        <f t="shared" si="0"/>
        <v>36.238014962325664</v>
      </c>
      <c r="F26" s="50">
        <v>80</v>
      </c>
      <c r="G26" s="18">
        <f t="shared" si="1"/>
        <v>203.2805308138334</v>
      </c>
      <c r="H26" s="18">
        <f t="shared" si="1"/>
        <v>21.969266331791708</v>
      </c>
      <c r="I26" s="56">
        <v>80</v>
      </c>
      <c r="J26" s="19">
        <f>J25+(((J11+J10)/2)*($I11-$I10))</f>
        <v>134.90413312318634</v>
      </c>
    </row>
    <row r="27" spans="2:10" s="3" customFormat="1" ht="15" customHeight="1">
      <c r="B27" s="46">
        <v>80</v>
      </c>
      <c r="C27" s="41">
        <f t="shared" si="0"/>
        <v>49.40640567647731</v>
      </c>
      <c r="D27" s="18">
        <f t="shared" si="0"/>
        <v>19.192439088787324</v>
      </c>
      <c r="E27" s="18">
        <f t="shared" si="0"/>
        <v>48.56954180508877</v>
      </c>
      <c r="F27" s="50">
        <v>100</v>
      </c>
      <c r="G27" s="18">
        <f t="shared" si="1"/>
        <v>208.80018090186695</v>
      </c>
      <c r="H27" s="18">
        <f t="shared" si="1"/>
        <v>28.18986016378165</v>
      </c>
      <c r="I27" s="56">
        <v>100</v>
      </c>
      <c r="J27" s="19">
        <f>J26+(((J12+J11)/2)*($I12-$I11))</f>
        <v>152.9633835481037</v>
      </c>
    </row>
    <row r="28" spans="2:10" s="3" customFormat="1" ht="15" customHeight="1">
      <c r="B28" s="48">
        <v>120</v>
      </c>
      <c r="C28" s="30">
        <f t="shared" si="0"/>
        <v>54.64040499076572</v>
      </c>
      <c r="D28" s="24">
        <f t="shared" si="0"/>
        <v>33.443252592827335</v>
      </c>
      <c r="E28" s="24">
        <f t="shared" si="0"/>
        <v>62.88255970192259</v>
      </c>
      <c r="F28" s="54"/>
      <c r="G28" s="24"/>
      <c r="H28" s="24"/>
      <c r="I28" s="54"/>
      <c r="J28" s="22"/>
    </row>
    <row r="29" s="3" customFormat="1" ht="15" customHeight="1"/>
    <row r="30" s="3" customFormat="1" ht="15" customHeight="1">
      <c r="J30" s="3" t="s"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2">
      <selection activeCell="I34" sqref="I34"/>
    </sheetView>
  </sheetViews>
  <sheetFormatPr defaultColWidth="11.421875" defaultRowHeight="12.75"/>
  <cols>
    <col min="2" max="2" width="14.00390625" style="0" customWidth="1"/>
    <col min="7" max="7" width="13.7109375" style="0" customWidth="1"/>
  </cols>
  <sheetData>
    <row r="1" spans="2:15" s="3" customFormat="1" ht="15" customHeight="1">
      <c r="B1" s="25" t="s">
        <v>49</v>
      </c>
      <c r="C1" s="5"/>
      <c r="D1" s="5"/>
      <c r="E1" s="5"/>
      <c r="F1" s="5"/>
      <c r="G1" s="5"/>
      <c r="H1" s="5"/>
      <c r="O1" s="62" t="s">
        <v>12</v>
      </c>
    </row>
    <row r="2" spans="2:8" s="3" customFormat="1" ht="15" customHeight="1">
      <c r="B2"/>
      <c r="C2"/>
      <c r="D2"/>
      <c r="E2"/>
      <c r="F2"/>
      <c r="G2"/>
      <c r="H2"/>
    </row>
    <row r="3" s="3" customFormat="1" ht="15" customHeight="1">
      <c r="B3" s="3" t="s">
        <v>59</v>
      </c>
    </row>
    <row r="4" s="3" customFormat="1" ht="15" customHeight="1"/>
    <row r="5" spans="2:8" s="3" customFormat="1" ht="15" customHeight="1">
      <c r="B5" s="44" t="s">
        <v>17</v>
      </c>
      <c r="C5" s="26" t="s">
        <v>23</v>
      </c>
      <c r="D5" s="43" t="s">
        <v>8</v>
      </c>
      <c r="E5" s="37" t="s">
        <v>29</v>
      </c>
      <c r="F5" s="26" t="s">
        <v>24</v>
      </c>
      <c r="G5" s="58" t="s">
        <v>17</v>
      </c>
      <c r="H5" s="40" t="s">
        <v>60</v>
      </c>
    </row>
    <row r="6" spans="2:8" s="3" customFormat="1" ht="15" customHeight="1">
      <c r="B6" s="74"/>
      <c r="C6" s="35"/>
      <c r="D6" s="35"/>
      <c r="E6" s="33" t="s">
        <v>21</v>
      </c>
      <c r="F6" s="35"/>
      <c r="G6" s="70"/>
      <c r="H6" s="71" t="s">
        <v>22</v>
      </c>
    </row>
    <row r="7" spans="2:8" s="3" customFormat="1" ht="15" customHeight="1" thickBot="1">
      <c r="B7" s="55" t="s">
        <v>16</v>
      </c>
      <c r="C7" s="78" t="s">
        <v>50</v>
      </c>
      <c r="D7" s="78" t="s">
        <v>51</v>
      </c>
      <c r="E7" s="77" t="s">
        <v>62</v>
      </c>
      <c r="F7" s="78" t="s">
        <v>52</v>
      </c>
      <c r="G7" s="60" t="s">
        <v>16</v>
      </c>
      <c r="H7" s="79" t="s">
        <v>61</v>
      </c>
    </row>
    <row r="8" spans="2:8" s="3" customFormat="1" ht="15" customHeight="1" thickTop="1">
      <c r="B8" s="46">
        <v>0</v>
      </c>
      <c r="C8" s="18">
        <v>0.1551318659706955</v>
      </c>
      <c r="D8" s="18">
        <v>1.2375993022983283</v>
      </c>
      <c r="E8" s="18">
        <v>4.431973542063943</v>
      </c>
      <c r="F8" s="18">
        <v>0.17565776674756992</v>
      </c>
      <c r="G8" s="50">
        <v>0</v>
      </c>
      <c r="H8" s="19">
        <v>0.9335238816886581</v>
      </c>
    </row>
    <row r="9" spans="2:8" s="3" customFormat="1" ht="15" customHeight="1">
      <c r="B9" s="46">
        <v>10</v>
      </c>
      <c r="C9" s="18">
        <v>0.07931444545520482</v>
      </c>
      <c r="D9" s="18">
        <v>1.297062160452096</v>
      </c>
      <c r="E9" s="18">
        <v>3.1775398958589403</v>
      </c>
      <c r="F9" s="18">
        <v>0.1371897147051067</v>
      </c>
      <c r="G9" s="50">
        <v>20</v>
      </c>
      <c r="H9" s="19">
        <v>1.8838753312153875</v>
      </c>
    </row>
    <row r="10" spans="2:10" s="3" customFormat="1" ht="15" customHeight="1">
      <c r="B10" s="46">
        <v>20</v>
      </c>
      <c r="C10" s="18">
        <v>0.09079340044154458</v>
      </c>
      <c r="D10" s="18">
        <v>1.9568246277275525</v>
      </c>
      <c r="E10" s="18">
        <v>3.603594477777671</v>
      </c>
      <c r="F10" s="18">
        <v>0.31055039208453783</v>
      </c>
      <c r="G10" s="50">
        <v>40</v>
      </c>
      <c r="H10" s="19">
        <v>1.9785502052159727</v>
      </c>
      <c r="J10" s="20"/>
    </row>
    <row r="11" spans="2:8" s="3" customFormat="1" ht="15" customHeight="1">
      <c r="B11" s="46">
        <v>40</v>
      </c>
      <c r="C11" s="18">
        <v>0.6195960530185619</v>
      </c>
      <c r="D11" s="18">
        <v>1.507951761130316</v>
      </c>
      <c r="E11" s="18">
        <v>2.9450676224875636</v>
      </c>
      <c r="F11" s="18">
        <v>0.0994547471866889</v>
      </c>
      <c r="G11" s="50">
        <v>65</v>
      </c>
      <c r="H11" s="19">
        <v>1.9352920163883431</v>
      </c>
    </row>
    <row r="12" spans="2:8" s="3" customFormat="1" ht="15" customHeight="1">
      <c r="B12" s="46">
        <v>80</v>
      </c>
      <c r="C12" s="18">
        <v>0.5439005046080795</v>
      </c>
      <c r="D12" s="18">
        <v>0.285522188158975</v>
      </c>
      <c r="E12" s="18">
        <v>0.3469659151816157</v>
      </c>
      <c r="F12" s="18">
        <v>0.15809017952878596</v>
      </c>
      <c r="G12" s="50">
        <v>80</v>
      </c>
      <c r="H12" s="19">
        <v>0.6224223649154335</v>
      </c>
    </row>
    <row r="13" spans="2:8" s="3" customFormat="1" ht="15" customHeight="1">
      <c r="B13" s="46">
        <v>100</v>
      </c>
      <c r="C13" s="18">
        <v>0.08437709588575426</v>
      </c>
      <c r="D13" s="18">
        <v>0.16287957627170713</v>
      </c>
      <c r="E13" s="18">
        <v>0.20499909362173882</v>
      </c>
      <c r="F13" s="18">
        <v>0.1345484257641899</v>
      </c>
      <c r="G13" s="50">
        <v>100</v>
      </c>
      <c r="H13" s="19">
        <v>1.183502677576304</v>
      </c>
    </row>
    <row r="14" spans="2:8" s="3" customFormat="1" ht="15" customHeight="1">
      <c r="B14" s="72"/>
      <c r="C14" s="35"/>
      <c r="D14" s="35"/>
      <c r="E14" s="35"/>
      <c r="F14" s="35"/>
      <c r="G14" s="57"/>
      <c r="H14" s="38"/>
    </row>
    <row r="15" spans="2:10" s="3" customFormat="1" ht="15" customHeight="1">
      <c r="B15" s="47" t="s">
        <v>26</v>
      </c>
      <c r="C15" s="21">
        <f>AVERAGE(C8:C12)</f>
        <v>0.2977472538988173</v>
      </c>
      <c r="D15" s="21">
        <f>AVERAGE(D8:D12)</f>
        <v>1.2569920079534538</v>
      </c>
      <c r="E15" s="21">
        <f>AVERAGE(E8:E12)</f>
        <v>2.9010282906739464</v>
      </c>
      <c r="F15" s="67">
        <f>AVERAGE(F8:F12)</f>
        <v>0.17618856005053787</v>
      </c>
      <c r="G15" s="59" t="s">
        <v>26</v>
      </c>
      <c r="H15" s="29">
        <f>AVERAGE(H8:H12)</f>
        <v>1.4707327598847588</v>
      </c>
      <c r="J15" s="36"/>
    </row>
    <row r="16" s="3" customFormat="1" ht="15" customHeight="1"/>
    <row r="17" s="3" customFormat="1" ht="15" customHeight="1"/>
    <row r="18" spans="2:8" s="3" customFormat="1" ht="15" customHeight="1">
      <c r="B18" s="6" t="s">
        <v>20</v>
      </c>
      <c r="C18" s="20"/>
      <c r="E18" s="5"/>
      <c r="F18" s="31"/>
      <c r="H18" s="5"/>
    </row>
    <row r="19" spans="2:9" s="3" customFormat="1" ht="15" customHeight="1">
      <c r="B19" s="23"/>
      <c r="C19" s="20"/>
      <c r="D19" s="20"/>
      <c r="E19" s="5"/>
      <c r="F19" s="31"/>
      <c r="H19" s="5"/>
      <c r="I19" s="32"/>
    </row>
    <row r="20" spans="2:9" s="3" customFormat="1" ht="15" customHeight="1">
      <c r="B20" s="44" t="s">
        <v>17</v>
      </c>
      <c r="C20" s="26" t="s">
        <v>23</v>
      </c>
      <c r="D20" s="43" t="s">
        <v>8</v>
      </c>
      <c r="E20" s="37" t="s">
        <v>29</v>
      </c>
      <c r="F20" s="26" t="s">
        <v>24</v>
      </c>
      <c r="G20" s="58" t="s">
        <v>17</v>
      </c>
      <c r="H20" s="40" t="s">
        <v>60</v>
      </c>
      <c r="I20" s="35"/>
    </row>
    <row r="21" spans="2:9" s="3" customFormat="1" ht="15" customHeight="1">
      <c r="B21" s="74"/>
      <c r="C21" s="35"/>
      <c r="D21" s="35"/>
      <c r="E21" s="33" t="s">
        <v>21</v>
      </c>
      <c r="F21" s="35"/>
      <c r="G21" s="70"/>
      <c r="H21" s="71" t="s">
        <v>22</v>
      </c>
      <c r="I21" s="23"/>
    </row>
    <row r="22" spans="2:9" s="3" customFormat="1" ht="15" customHeight="1" thickBot="1">
      <c r="B22" s="55" t="s">
        <v>16</v>
      </c>
      <c r="C22" s="78" t="s">
        <v>50</v>
      </c>
      <c r="D22" s="78" t="s">
        <v>51</v>
      </c>
      <c r="E22" s="77" t="s">
        <v>62</v>
      </c>
      <c r="F22" s="78" t="s">
        <v>52</v>
      </c>
      <c r="G22" s="60" t="s">
        <v>16</v>
      </c>
      <c r="H22" s="79" t="s">
        <v>61</v>
      </c>
      <c r="I22" s="18"/>
    </row>
    <row r="23" spans="2:9" s="3" customFormat="1" ht="15" customHeight="1" thickTop="1">
      <c r="B23" s="46">
        <v>0</v>
      </c>
      <c r="C23" s="23"/>
      <c r="D23" s="23"/>
      <c r="E23" s="23"/>
      <c r="F23" s="35"/>
      <c r="G23" s="50">
        <v>0</v>
      </c>
      <c r="H23" s="34"/>
      <c r="I23" s="18"/>
    </row>
    <row r="24" spans="2:9" s="3" customFormat="1" ht="15" customHeight="1">
      <c r="B24" s="46">
        <v>10</v>
      </c>
      <c r="C24" s="18">
        <f aca="true" t="shared" si="0" ref="C24:F28">C23+(((C9+C8)/2)*($B9-$B8))</f>
        <v>1.1722315571295017</v>
      </c>
      <c r="D24" s="18">
        <f t="shared" si="0"/>
        <v>12.673307313752122</v>
      </c>
      <c r="E24" s="18">
        <f t="shared" si="0"/>
        <v>38.04756718961442</v>
      </c>
      <c r="F24" s="18">
        <f t="shared" si="0"/>
        <v>1.564237407263383</v>
      </c>
      <c r="G24" s="50">
        <v>20</v>
      </c>
      <c r="H24" s="19">
        <f>H23+(((H9+H8)/2)*($G9-$G8))</f>
        <v>28.173992129040457</v>
      </c>
      <c r="I24" s="18"/>
    </row>
    <row r="25" spans="2:9" s="3" customFormat="1" ht="15" customHeight="1">
      <c r="B25" s="46">
        <v>20</v>
      </c>
      <c r="C25" s="18">
        <f t="shared" si="0"/>
        <v>2.0227707866132487</v>
      </c>
      <c r="D25" s="18">
        <f t="shared" si="0"/>
        <v>28.942741254650365</v>
      </c>
      <c r="E25" s="18">
        <f t="shared" si="0"/>
        <v>71.95323905779748</v>
      </c>
      <c r="F25" s="18">
        <f t="shared" si="0"/>
        <v>3.8029379412116056</v>
      </c>
      <c r="G25" s="50">
        <v>40</v>
      </c>
      <c r="H25" s="19">
        <f>H24+(((H10+H9)/2)*($G10-$G9))</f>
        <v>66.79824749335407</v>
      </c>
      <c r="I25" s="18"/>
    </row>
    <row r="26" spans="2:9" s="3" customFormat="1" ht="15" customHeight="1">
      <c r="B26" s="46">
        <v>40</v>
      </c>
      <c r="C26" s="18">
        <f t="shared" si="0"/>
        <v>9.126665321214315</v>
      </c>
      <c r="D26" s="18">
        <f t="shared" si="0"/>
        <v>63.590505143229045</v>
      </c>
      <c r="E26" s="18">
        <f t="shared" si="0"/>
        <v>137.4398600604498</v>
      </c>
      <c r="F26" s="18">
        <f t="shared" si="0"/>
        <v>7.902989333923872</v>
      </c>
      <c r="G26" s="50">
        <v>65</v>
      </c>
      <c r="H26" s="19">
        <f>H25+(((H11+H10)/2)*($G11-$G10))</f>
        <v>115.72127526340802</v>
      </c>
      <c r="I26" s="18"/>
    </row>
    <row r="27" spans="2:9" s="3" customFormat="1" ht="15" customHeight="1">
      <c r="B27" s="46">
        <v>80</v>
      </c>
      <c r="C27" s="18">
        <f t="shared" si="0"/>
        <v>32.39659647374714</v>
      </c>
      <c r="D27" s="18">
        <f t="shared" si="0"/>
        <v>99.45998412901486</v>
      </c>
      <c r="E27" s="18">
        <f t="shared" si="0"/>
        <v>203.2805308138334</v>
      </c>
      <c r="F27" s="18">
        <f t="shared" si="0"/>
        <v>13.05388786823337</v>
      </c>
      <c r="G27" s="50">
        <v>80</v>
      </c>
      <c r="H27" s="19">
        <f>H26+(((H12+H11)/2)*($G12-$G11))</f>
        <v>134.90413312318634</v>
      </c>
      <c r="I27" s="35"/>
    </row>
    <row r="28" spans="2:8" s="3" customFormat="1" ht="15" customHeight="1">
      <c r="B28" s="48">
        <v>100</v>
      </c>
      <c r="C28" s="24">
        <f t="shared" si="0"/>
        <v>38.67937247868548</v>
      </c>
      <c r="D28" s="24">
        <f t="shared" si="0"/>
        <v>103.94400177332167</v>
      </c>
      <c r="E28" s="24">
        <f t="shared" si="0"/>
        <v>208.80018090186695</v>
      </c>
      <c r="F28" s="24">
        <f t="shared" si="0"/>
        <v>15.980273921163128</v>
      </c>
      <c r="G28" s="61">
        <v>100</v>
      </c>
      <c r="H28" s="22">
        <f>H27+(((H13+H12)/2)*($G13-$G12))</f>
        <v>152.9633835481037</v>
      </c>
    </row>
    <row r="29" s="3" customFormat="1" ht="15" customHeight="1"/>
    <row r="30" s="3" customFormat="1" ht="15" customHeight="1"/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2"/>
  <sheetViews>
    <sheetView workbookViewId="0" topLeftCell="D6">
      <selection activeCell="E27" sqref="E27"/>
    </sheetView>
  </sheetViews>
  <sheetFormatPr defaultColWidth="11.421875" defaultRowHeight="12.75"/>
  <cols>
    <col min="2" max="2" width="13.8515625" style="0" customWidth="1"/>
    <col min="4" max="4" width="12.7109375" style="0" customWidth="1"/>
    <col min="8" max="8" width="15.140625" style="0" customWidth="1"/>
    <col min="9" max="9" width="12.140625" style="0" customWidth="1"/>
    <col min="10" max="10" width="12.00390625" style="0" customWidth="1"/>
  </cols>
  <sheetData>
    <row r="1" spans="2:19" s="3" customFormat="1" ht="15" customHeight="1">
      <c r="B1" s="25" t="s">
        <v>79</v>
      </c>
      <c r="C1" s="5"/>
      <c r="D1" s="5"/>
      <c r="E1" s="5"/>
      <c r="F1" s="5"/>
      <c r="G1" s="5"/>
      <c r="H1" s="5"/>
      <c r="N1" s="62" t="s">
        <v>70</v>
      </c>
      <c r="S1" s="62" t="s">
        <v>71</v>
      </c>
    </row>
    <row r="2" spans="2:10" s="3" customFormat="1" ht="15" customHeight="1">
      <c r="B2" s="63"/>
      <c r="C2" s="42"/>
      <c r="D2" s="42"/>
      <c r="E2" s="42" t="s">
        <v>1</v>
      </c>
      <c r="F2" s="42"/>
      <c r="G2" s="66"/>
      <c r="H2" s="17"/>
      <c r="I2" s="42"/>
      <c r="J2" s="63"/>
    </row>
    <row r="3" s="3" customFormat="1" ht="15" customHeight="1">
      <c r="B3" s="3" t="s">
        <v>59</v>
      </c>
    </row>
    <row r="4" s="3" customFormat="1" ht="15" customHeight="1"/>
    <row r="5" spans="2:10" s="3" customFormat="1" ht="15" customHeight="1">
      <c r="B5" s="44" t="s">
        <v>17</v>
      </c>
      <c r="C5" s="26" t="s">
        <v>29</v>
      </c>
      <c r="D5" s="26" t="s">
        <v>32</v>
      </c>
      <c r="E5" s="26" t="s">
        <v>35</v>
      </c>
      <c r="F5" s="26" t="s">
        <v>31</v>
      </c>
      <c r="G5" s="43" t="s">
        <v>24</v>
      </c>
      <c r="H5" s="58" t="s">
        <v>17</v>
      </c>
      <c r="I5" s="26" t="s">
        <v>42</v>
      </c>
      <c r="J5" s="40" t="s">
        <v>38</v>
      </c>
    </row>
    <row r="6" spans="2:10" s="3" customFormat="1" ht="15" customHeight="1">
      <c r="B6" s="72"/>
      <c r="C6" s="35"/>
      <c r="D6" s="35"/>
      <c r="E6" s="35"/>
      <c r="F6" s="35"/>
      <c r="G6" s="35"/>
      <c r="H6" s="57"/>
      <c r="I6" s="33" t="s">
        <v>36</v>
      </c>
      <c r="J6" s="80" t="s">
        <v>37</v>
      </c>
    </row>
    <row r="7" spans="2:10" s="3" customFormat="1" ht="15" customHeight="1" thickBot="1">
      <c r="B7" s="45" t="s">
        <v>16</v>
      </c>
      <c r="C7" s="77" t="s">
        <v>63</v>
      </c>
      <c r="D7" s="77" t="s">
        <v>64</v>
      </c>
      <c r="E7" s="77" t="s">
        <v>65</v>
      </c>
      <c r="F7" s="77" t="s">
        <v>66</v>
      </c>
      <c r="G7" s="78" t="s">
        <v>67</v>
      </c>
      <c r="H7" s="60" t="s">
        <v>16</v>
      </c>
      <c r="I7" s="77" t="s">
        <v>68</v>
      </c>
      <c r="J7" s="79" t="s">
        <v>69</v>
      </c>
    </row>
    <row r="8" spans="2:10" s="3" customFormat="1" ht="15" customHeight="1" thickTop="1">
      <c r="B8" s="46">
        <v>0</v>
      </c>
      <c r="C8" s="18">
        <v>0.16349717228752653</v>
      </c>
      <c r="D8" s="18">
        <v>0.23843332749967883</v>
      </c>
      <c r="E8" s="18">
        <v>0.033818277114370264</v>
      </c>
      <c r="F8" s="18">
        <v>0.012785233763134268</v>
      </c>
      <c r="G8" s="18">
        <v>0.174324879202928</v>
      </c>
      <c r="H8" s="56">
        <v>0</v>
      </c>
      <c r="I8" s="18">
        <v>0.29192638688677763</v>
      </c>
      <c r="J8" s="19">
        <v>0.19231604109652894</v>
      </c>
    </row>
    <row r="9" spans="2:10" s="3" customFormat="1" ht="15" customHeight="1">
      <c r="B9" s="46">
        <v>10</v>
      </c>
      <c r="C9" s="18">
        <v>0.4407476280603265</v>
      </c>
      <c r="D9" s="18">
        <v>0.3430184999287378</v>
      </c>
      <c r="E9" s="18">
        <v>0.039432525580804</v>
      </c>
      <c r="F9" s="18">
        <v>0.07182140825743075</v>
      </c>
      <c r="G9" s="18">
        <v>0.24028649087802362</v>
      </c>
      <c r="H9" s="56">
        <v>5</v>
      </c>
      <c r="I9" s="18">
        <v>0.27733917150367066</v>
      </c>
      <c r="J9" s="19">
        <v>0.14150017315958852</v>
      </c>
    </row>
    <row r="10" spans="2:10" s="3" customFormat="1" ht="15" customHeight="1">
      <c r="B10" s="46">
        <v>20</v>
      </c>
      <c r="C10" s="18">
        <v>0.5719713658587331</v>
      </c>
      <c r="D10" s="18">
        <v>0.02736430783204456</v>
      </c>
      <c r="E10" s="18">
        <v>0.16712709230501596</v>
      </c>
      <c r="F10" s="18">
        <v>0.09153367214101946</v>
      </c>
      <c r="G10" s="18">
        <v>0.25468825101777903</v>
      </c>
      <c r="H10" s="56">
        <v>10</v>
      </c>
      <c r="I10" s="18">
        <v>0.25009627362281706</v>
      </c>
      <c r="J10" s="19">
        <v>0.553194123118853</v>
      </c>
    </row>
    <row r="11" spans="2:10" s="3" customFormat="1" ht="15" customHeight="1">
      <c r="B11" s="46">
        <v>40</v>
      </c>
      <c r="C11" s="18">
        <v>0.10714247530149534</v>
      </c>
      <c r="D11" s="18">
        <v>0.02640435048045852</v>
      </c>
      <c r="E11" s="18">
        <v>0.23033318731025673</v>
      </c>
      <c r="F11" s="18">
        <v>0.05801009923462879</v>
      </c>
      <c r="G11" s="18">
        <v>0.25356901490727146</v>
      </c>
      <c r="H11" s="56">
        <v>15</v>
      </c>
      <c r="I11" s="18">
        <v>0.0516557038125522</v>
      </c>
      <c r="J11" s="19">
        <v>0.4331546441156162</v>
      </c>
    </row>
    <row r="12" spans="2:10" s="3" customFormat="1" ht="15" customHeight="1">
      <c r="B12" s="46">
        <v>80</v>
      </c>
      <c r="C12" s="18">
        <v>0.24752297214124758</v>
      </c>
      <c r="D12" s="18">
        <v>0.34906015647853295</v>
      </c>
      <c r="E12" s="18">
        <v>0.04742361834801931</v>
      </c>
      <c r="F12" s="18">
        <v>0.024196923875951785</v>
      </c>
      <c r="G12" s="18">
        <v>0.22104965275696986</v>
      </c>
      <c r="H12" s="56">
        <v>20</v>
      </c>
      <c r="I12" s="18">
        <v>0.25552594331648815</v>
      </c>
      <c r="J12" s="19">
        <v>0.4819195043353931</v>
      </c>
    </row>
    <row r="13" spans="2:10" s="3" customFormat="1" ht="15" customHeight="1">
      <c r="B13" s="46">
        <v>100</v>
      </c>
      <c r="C13" s="18">
        <v>0.37453641105774643</v>
      </c>
      <c r="D13" s="18" t="s">
        <v>39</v>
      </c>
      <c r="E13" s="18">
        <v>0.040647653151695835</v>
      </c>
      <c r="F13" s="18">
        <v>0.2121886434071112</v>
      </c>
      <c r="G13" s="18">
        <v>0.06800880703319728</v>
      </c>
      <c r="H13" s="56">
        <v>30</v>
      </c>
      <c r="I13" s="73">
        <v>0.27429542170727306</v>
      </c>
      <c r="J13" s="34"/>
    </row>
    <row r="14" spans="2:10" s="3" customFormat="1" ht="15" customHeight="1">
      <c r="B14" s="72"/>
      <c r="C14" s="35"/>
      <c r="D14" s="35"/>
      <c r="E14" s="35"/>
      <c r="F14" s="35"/>
      <c r="G14" s="35"/>
      <c r="H14" s="56"/>
      <c r="I14" s="35"/>
      <c r="J14" s="38"/>
    </row>
    <row r="15" spans="2:10" s="3" customFormat="1" ht="15" customHeight="1">
      <c r="B15" s="47" t="s">
        <v>26</v>
      </c>
      <c r="C15" s="21">
        <f>AVERAGE(C8:C12)</f>
        <v>0.30617632272986584</v>
      </c>
      <c r="D15" s="21">
        <f>AVERAGE(D8:D12)</f>
        <v>0.19685612844389053</v>
      </c>
      <c r="E15" s="21">
        <f>AVERAGE(E8:E12)</f>
        <v>0.10362694013169324</v>
      </c>
      <c r="F15" s="21">
        <f>AVERAGE(F8:F12)</f>
        <v>0.051669467454433016</v>
      </c>
      <c r="G15" s="21">
        <f>AVERAGE(G8:G12)</f>
        <v>0.2287836577525944</v>
      </c>
      <c r="H15" s="59" t="s">
        <v>25</v>
      </c>
      <c r="I15" s="21">
        <f>AVERAGE(I8:I13)</f>
        <v>0.23347315014159645</v>
      </c>
      <c r="J15" s="29">
        <f>AVERAGE(J8:J13)</f>
        <v>0.3604168971651959</v>
      </c>
    </row>
    <row r="16" s="3" customFormat="1" ht="15" customHeight="1">
      <c r="B16" s="69" t="s">
        <v>43</v>
      </c>
    </row>
    <row r="17" s="3" customFormat="1" ht="15" customHeight="1"/>
    <row r="18" spans="2:8" s="3" customFormat="1" ht="15" customHeight="1">
      <c r="B18" s="6" t="s">
        <v>34</v>
      </c>
      <c r="C18" s="5"/>
      <c r="E18" s="5"/>
      <c r="G18" s="5"/>
      <c r="H18" s="5"/>
    </row>
    <row r="19" s="3" customFormat="1" ht="15" customHeight="1"/>
    <row r="20" spans="2:10" s="3" customFormat="1" ht="15" customHeight="1">
      <c r="B20" s="44" t="s">
        <v>17</v>
      </c>
      <c r="C20" s="26" t="s">
        <v>29</v>
      </c>
      <c r="D20" s="26" t="s">
        <v>32</v>
      </c>
      <c r="E20" s="26" t="s">
        <v>35</v>
      </c>
      <c r="F20" s="26" t="s">
        <v>31</v>
      </c>
      <c r="G20" s="43" t="s">
        <v>24</v>
      </c>
      <c r="H20" s="58" t="s">
        <v>17</v>
      </c>
      <c r="I20" s="26" t="s">
        <v>42</v>
      </c>
      <c r="J20" s="40" t="s">
        <v>38</v>
      </c>
    </row>
    <row r="21" spans="2:10" s="3" customFormat="1" ht="15" customHeight="1">
      <c r="B21" s="72"/>
      <c r="C21" s="35"/>
      <c r="D21" s="35"/>
      <c r="E21" s="35"/>
      <c r="F21" s="35"/>
      <c r="G21" s="35"/>
      <c r="H21" s="57"/>
      <c r="I21" s="33" t="s">
        <v>36</v>
      </c>
      <c r="J21" s="80" t="s">
        <v>37</v>
      </c>
    </row>
    <row r="22" spans="2:10" s="3" customFormat="1" ht="15" customHeight="1" thickBot="1">
      <c r="B22" s="45" t="s">
        <v>16</v>
      </c>
      <c r="C22" s="77" t="s">
        <v>63</v>
      </c>
      <c r="D22" s="77" t="s">
        <v>64</v>
      </c>
      <c r="E22" s="77" t="s">
        <v>65</v>
      </c>
      <c r="F22" s="77" t="s">
        <v>66</v>
      </c>
      <c r="G22" s="81" t="s">
        <v>67</v>
      </c>
      <c r="H22" s="60" t="s">
        <v>16</v>
      </c>
      <c r="I22" s="77" t="s">
        <v>68</v>
      </c>
      <c r="J22" s="79" t="s">
        <v>69</v>
      </c>
    </row>
    <row r="23" spans="2:10" s="3" customFormat="1" ht="15" customHeight="1" thickTop="1">
      <c r="B23" s="46">
        <v>0</v>
      </c>
      <c r="C23" s="35"/>
      <c r="D23" s="35"/>
      <c r="E23" s="18"/>
      <c r="F23" s="18"/>
      <c r="G23" s="35"/>
      <c r="H23" s="50">
        <v>0</v>
      </c>
      <c r="I23" s="18"/>
      <c r="J23" s="34"/>
    </row>
    <row r="24" spans="2:10" s="3" customFormat="1" ht="15" customHeight="1">
      <c r="B24" s="46">
        <v>10</v>
      </c>
      <c r="C24" s="18">
        <f aca="true" t="shared" si="0" ref="C24:G28">C23+(((C9+C8)/2)*($B9-$B8))</f>
        <v>3.0212240017392658</v>
      </c>
      <c r="D24" s="18">
        <f t="shared" si="0"/>
        <v>2.9072591371420833</v>
      </c>
      <c r="E24" s="18">
        <f t="shared" si="0"/>
        <v>0.3662540134758713</v>
      </c>
      <c r="F24" s="18">
        <f t="shared" si="0"/>
        <v>0.4230332101028251</v>
      </c>
      <c r="G24" s="18">
        <f t="shared" si="0"/>
        <v>2.073056850404758</v>
      </c>
      <c r="H24" s="50">
        <v>5</v>
      </c>
      <c r="I24" s="18">
        <f aca="true" t="shared" si="1" ref="I24:J27">I23+(((I9+I8)/2)*($H9-$H8))</f>
        <v>1.4231638959761206</v>
      </c>
      <c r="J24" s="19">
        <f t="shared" si="1"/>
        <v>0.8345405356402936</v>
      </c>
    </row>
    <row r="25" spans="2:10" s="3" customFormat="1" ht="15" customHeight="1">
      <c r="B25" s="46">
        <v>20</v>
      </c>
      <c r="C25" s="18">
        <f t="shared" si="0"/>
        <v>8.084818971334563</v>
      </c>
      <c r="D25" s="18">
        <f t="shared" si="0"/>
        <v>4.759173175945995</v>
      </c>
      <c r="E25" s="18">
        <f t="shared" si="0"/>
        <v>1.399052102904971</v>
      </c>
      <c r="F25" s="18">
        <f t="shared" si="0"/>
        <v>1.2398086120950762</v>
      </c>
      <c r="G25" s="18">
        <f t="shared" si="0"/>
        <v>4.547930559883771</v>
      </c>
      <c r="H25" s="50">
        <v>10</v>
      </c>
      <c r="I25" s="18">
        <f t="shared" si="1"/>
        <v>2.74175250879234</v>
      </c>
      <c r="J25" s="19">
        <f t="shared" si="1"/>
        <v>2.5712762763363974</v>
      </c>
    </row>
    <row r="26" spans="2:10" s="3" customFormat="1" ht="15" customHeight="1">
      <c r="B26" s="46">
        <v>40</v>
      </c>
      <c r="C26" s="18">
        <f t="shared" si="0"/>
        <v>14.875957382936848</v>
      </c>
      <c r="D26" s="18">
        <f t="shared" si="0"/>
        <v>5.296859759071026</v>
      </c>
      <c r="E26" s="18">
        <f t="shared" si="0"/>
        <v>5.373654899057698</v>
      </c>
      <c r="F26" s="18">
        <f t="shared" si="0"/>
        <v>2.7352463258515587</v>
      </c>
      <c r="G26" s="18">
        <f t="shared" si="0"/>
        <v>9.630503219134276</v>
      </c>
      <c r="H26" s="50">
        <v>15</v>
      </c>
      <c r="I26" s="18">
        <f t="shared" si="1"/>
        <v>3.496132452380763</v>
      </c>
      <c r="J26" s="19">
        <f t="shared" si="1"/>
        <v>5.037148194422571</v>
      </c>
    </row>
    <row r="27" spans="2:10" s="3" customFormat="1" ht="15" customHeight="1">
      <c r="B27" s="46">
        <v>80</v>
      </c>
      <c r="C27" s="18">
        <f>C26+(((C12+C11)/2)*($B12-$B11))</f>
        <v>21.969266331791708</v>
      </c>
      <c r="D27" s="18">
        <f>D26+(((D12+D11)/2)*(70-$B11))</f>
        <v>10.928827363455898</v>
      </c>
      <c r="E27" s="18">
        <f t="shared" si="0"/>
        <v>10.928791012223218</v>
      </c>
      <c r="F27" s="18">
        <f t="shared" si="0"/>
        <v>4.3793867880631705</v>
      </c>
      <c r="G27" s="18">
        <f t="shared" si="0"/>
        <v>19.122876572419102</v>
      </c>
      <c r="H27" s="50">
        <v>20</v>
      </c>
      <c r="I27" s="18">
        <f t="shared" si="1"/>
        <v>4.2640865702033635</v>
      </c>
      <c r="J27" s="19">
        <f t="shared" si="1"/>
        <v>7.324833565550094</v>
      </c>
    </row>
    <row r="28" spans="2:10" s="3" customFormat="1" ht="15" customHeight="1">
      <c r="B28" s="48">
        <v>100</v>
      </c>
      <c r="C28" s="24">
        <f>C27+(((C13+C12)/2)*($B13-$B12))</f>
        <v>28.18986016378165</v>
      </c>
      <c r="D28" s="24" t="s">
        <v>1</v>
      </c>
      <c r="E28" s="24">
        <f t="shared" si="0"/>
        <v>11.80950372722037</v>
      </c>
      <c r="F28" s="24">
        <f t="shared" si="0"/>
        <v>6.7432424608938</v>
      </c>
      <c r="G28" s="24">
        <f t="shared" si="0"/>
        <v>22.013461170320774</v>
      </c>
      <c r="H28" s="61">
        <v>30</v>
      </c>
      <c r="I28" s="24">
        <f>I27+(((I13+I12)/2)*($H13-$H12))</f>
        <v>6.913193395322169</v>
      </c>
      <c r="J28" s="22"/>
    </row>
    <row r="29" s="3" customFormat="1" ht="15" customHeight="1">
      <c r="B29" s="3" t="s">
        <v>85</v>
      </c>
    </row>
    <row r="30" s="3" customFormat="1" ht="15" customHeight="1"/>
    <row r="31" spans="3:10" ht="12.75">
      <c r="C31">
        <v>3.0212240017392658</v>
      </c>
      <c r="D31">
        <v>2.9072591371420833</v>
      </c>
      <c r="E31">
        <v>0.3662540134758713</v>
      </c>
      <c r="F31">
        <v>0.4230332101028251</v>
      </c>
      <c r="G31">
        <v>2.073056850404758</v>
      </c>
      <c r="I31">
        <v>1.4231638959761206</v>
      </c>
      <c r="J31">
        <v>0.8345405356402936</v>
      </c>
    </row>
    <row r="32" spans="3:10" ht="12.75">
      <c r="C32">
        <v>21.969266331791708</v>
      </c>
      <c r="D32">
        <v>10.928827363455898</v>
      </c>
      <c r="E32">
        <v>10.928791012223218</v>
      </c>
      <c r="F32">
        <v>4.3793867880631705</v>
      </c>
      <c r="G32">
        <v>19.122876572419102</v>
      </c>
      <c r="H32">
        <v>20</v>
      </c>
      <c r="I32">
        <v>4.2640865702033635</v>
      </c>
      <c r="J32">
        <v>7.324833565550094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6">
      <selection activeCell="F38" sqref="F38"/>
    </sheetView>
  </sheetViews>
  <sheetFormatPr defaultColWidth="11.421875" defaultRowHeight="12.75"/>
  <cols>
    <col min="1" max="1" width="18.421875" style="0" customWidth="1"/>
    <col min="2" max="2" width="16.7109375" style="0" bestFit="1" customWidth="1"/>
    <col min="3" max="3" width="18.28125" style="0" bestFit="1" customWidth="1"/>
  </cols>
  <sheetData>
    <row r="1" spans="1:3" ht="12.75">
      <c r="A1" t="s">
        <v>80</v>
      </c>
      <c r="C1" t="s">
        <v>9</v>
      </c>
    </row>
    <row r="4" spans="1:3" ht="12.75">
      <c r="A4" s="87" t="s">
        <v>36</v>
      </c>
      <c r="B4" s="88" t="s">
        <v>83</v>
      </c>
      <c r="C4" s="89" t="s">
        <v>84</v>
      </c>
    </row>
    <row r="5" spans="1:3" ht="12.75">
      <c r="A5" s="90" t="s">
        <v>10</v>
      </c>
      <c r="B5" s="91">
        <v>10.58</v>
      </c>
      <c r="C5" s="92">
        <v>28.56</v>
      </c>
    </row>
    <row r="6" spans="1:11" ht="12.75">
      <c r="A6" s="90" t="s">
        <v>11</v>
      </c>
      <c r="B6" s="91">
        <v>12.15</v>
      </c>
      <c r="C6" s="92">
        <v>38.21</v>
      </c>
      <c r="K6" s="1"/>
    </row>
    <row r="7" spans="1:11" ht="12.75">
      <c r="A7" s="90" t="s">
        <v>2</v>
      </c>
      <c r="B7" s="91">
        <f>AVERAGE(B5:B6)</f>
        <v>11.365</v>
      </c>
      <c r="C7" s="92">
        <f>AVERAGE(C5:C6)</f>
        <v>33.385</v>
      </c>
      <c r="K7" s="1"/>
    </row>
    <row r="8" spans="1:11" ht="12.75">
      <c r="A8" s="90" t="s">
        <v>3</v>
      </c>
      <c r="B8" s="93">
        <v>6.17</v>
      </c>
      <c r="C8" s="94">
        <v>34.74</v>
      </c>
      <c r="K8" s="1"/>
    </row>
    <row r="9" spans="1:11" ht="12.75">
      <c r="A9" s="90" t="s">
        <v>4</v>
      </c>
      <c r="B9" s="91">
        <v>2.4</v>
      </c>
      <c r="C9" s="92">
        <v>16.53</v>
      </c>
      <c r="K9" s="1"/>
    </row>
    <row r="10" spans="1:11" ht="12.75">
      <c r="A10" s="95" t="s">
        <v>19</v>
      </c>
      <c r="B10" s="96">
        <v>1.4231638959761206</v>
      </c>
      <c r="C10" s="97">
        <v>4.26</v>
      </c>
      <c r="K10" s="1"/>
    </row>
    <row r="11" spans="1:11" s="85" customFormat="1" ht="12.75">
      <c r="A11" s="98"/>
      <c r="B11" s="99"/>
      <c r="C11" s="99"/>
      <c r="K11" s="86"/>
    </row>
    <row r="12" spans="1:11" ht="12.75">
      <c r="A12" s="87" t="s">
        <v>29</v>
      </c>
      <c r="B12" s="88" t="s">
        <v>6</v>
      </c>
      <c r="C12" s="89" t="s">
        <v>7</v>
      </c>
      <c r="K12" s="1"/>
    </row>
    <row r="13" spans="1:12" ht="12.75">
      <c r="A13" s="90" t="s">
        <v>2</v>
      </c>
      <c r="B13" s="91">
        <v>7.6</v>
      </c>
      <c r="C13" s="92">
        <v>49.41</v>
      </c>
      <c r="E13" s="20"/>
      <c r="F13" s="20"/>
      <c r="G13" s="20"/>
      <c r="H13" s="3"/>
      <c r="I13" s="3"/>
      <c r="J13" s="3"/>
      <c r="K13" s="3"/>
      <c r="L13" s="3"/>
    </row>
    <row r="14" spans="1:3" ht="12.75">
      <c r="A14" s="90" t="s">
        <v>3</v>
      </c>
      <c r="B14" s="91">
        <v>3.29</v>
      </c>
      <c r="C14" s="92">
        <v>19.19</v>
      </c>
    </row>
    <row r="15" spans="1:11" ht="12.75">
      <c r="A15" s="90" t="s">
        <v>4</v>
      </c>
      <c r="B15" s="91">
        <v>3.03</v>
      </c>
      <c r="C15" s="92">
        <v>48.57</v>
      </c>
      <c r="K15" s="1"/>
    </row>
    <row r="16" spans="1:11" ht="12.75">
      <c r="A16" s="90" t="s">
        <v>27</v>
      </c>
      <c r="B16" s="91">
        <v>38.05</v>
      </c>
      <c r="C16" s="19">
        <v>203.8</v>
      </c>
      <c r="K16" s="1"/>
    </row>
    <row r="17" spans="1:11" ht="12.75">
      <c r="A17" s="90" t="s">
        <v>28</v>
      </c>
      <c r="B17" s="18">
        <v>14.09</v>
      </c>
      <c r="C17" s="19">
        <v>134.99</v>
      </c>
      <c r="K17" s="1"/>
    </row>
    <row r="18" spans="1:11" ht="12.75">
      <c r="A18" s="95" t="s">
        <v>19</v>
      </c>
      <c r="B18" s="100">
        <v>3.02</v>
      </c>
      <c r="C18" s="97">
        <v>21.97</v>
      </c>
      <c r="K18" s="1"/>
    </row>
    <row r="19" spans="1:3" s="85" customFormat="1" ht="12.75">
      <c r="A19" s="98"/>
      <c r="B19" s="99"/>
      <c r="C19" s="99"/>
    </row>
    <row r="20" spans="1:3" ht="12.75">
      <c r="A20" s="87" t="s">
        <v>41</v>
      </c>
      <c r="B20" s="88" t="s">
        <v>6</v>
      </c>
      <c r="C20" s="89" t="s">
        <v>7</v>
      </c>
    </row>
    <row r="21" spans="1:11" ht="12.75">
      <c r="A21" s="90" t="s">
        <v>2</v>
      </c>
      <c r="B21" s="91">
        <v>8.25</v>
      </c>
      <c r="C21" s="92">
        <v>48.6</v>
      </c>
      <c r="E21" s="20"/>
      <c r="F21" s="20"/>
      <c r="G21" s="20"/>
      <c r="H21" s="3"/>
      <c r="I21" s="3"/>
      <c r="J21" s="3"/>
      <c r="K21" s="3"/>
    </row>
    <row r="22" spans="1:3" ht="12.75">
      <c r="A22" s="90" t="s">
        <v>3</v>
      </c>
      <c r="B22" s="91">
        <v>5.91</v>
      </c>
      <c r="C22" s="92">
        <v>47.3</v>
      </c>
    </row>
    <row r="23" spans="1:11" ht="12.75">
      <c r="A23" s="90" t="s">
        <v>4</v>
      </c>
      <c r="B23" s="91">
        <v>1.69</v>
      </c>
      <c r="C23" s="92">
        <v>34.02</v>
      </c>
      <c r="K23" s="1"/>
    </row>
    <row r="24" spans="1:3" ht="12.75">
      <c r="A24" s="90" t="s">
        <v>5</v>
      </c>
      <c r="B24" s="101">
        <v>12.673307313752122</v>
      </c>
      <c r="C24" s="102">
        <v>99.45998412901488</v>
      </c>
    </row>
    <row r="25" spans="1:3" ht="12.75">
      <c r="A25" s="95" t="s">
        <v>19</v>
      </c>
      <c r="B25" s="100">
        <v>2.91</v>
      </c>
      <c r="C25" s="103">
        <v>10.928827363455898</v>
      </c>
    </row>
    <row r="26" spans="1:3" s="85" customFormat="1" ht="15.75" customHeight="1">
      <c r="A26" s="98"/>
      <c r="B26" s="99"/>
      <c r="C26" s="99"/>
    </row>
    <row r="27" spans="1:3" ht="12.75">
      <c r="A27" s="87" t="s">
        <v>81</v>
      </c>
      <c r="B27" s="88" t="s">
        <v>6</v>
      </c>
      <c r="C27" s="89" t="s">
        <v>7</v>
      </c>
    </row>
    <row r="28" spans="1:9" ht="12.75">
      <c r="A28" s="90" t="s">
        <v>31</v>
      </c>
      <c r="B28" s="18">
        <v>1.1722315571295017</v>
      </c>
      <c r="C28" s="94">
        <v>32.39659647374714</v>
      </c>
      <c r="I28" s="3"/>
    </row>
    <row r="29" spans="1:3" ht="12.75">
      <c r="A29" s="90" t="s">
        <v>32</v>
      </c>
      <c r="B29" s="18">
        <v>12.673307313752122</v>
      </c>
      <c r="C29" s="94">
        <v>99.45998412901486</v>
      </c>
    </row>
    <row r="30" spans="1:3" ht="12.75">
      <c r="A30" s="90" t="s">
        <v>33</v>
      </c>
      <c r="B30" s="18">
        <v>38.04756718961442</v>
      </c>
      <c r="C30" s="94">
        <v>203.2805308138334</v>
      </c>
    </row>
    <row r="31" spans="1:3" ht="12.75">
      <c r="A31" s="90" t="s">
        <v>72</v>
      </c>
      <c r="B31" s="18">
        <f>Diap7!H24/2</f>
        <v>14.086996064520228</v>
      </c>
      <c r="C31" s="94">
        <v>134.90413312318634</v>
      </c>
    </row>
    <row r="32" spans="1:3" ht="12.75">
      <c r="A32" s="95" t="s">
        <v>30</v>
      </c>
      <c r="B32" s="24">
        <v>1.564237407263383</v>
      </c>
      <c r="C32" s="103">
        <v>13.05388786823337</v>
      </c>
    </row>
    <row r="33" spans="1:3" s="85" customFormat="1" ht="12.75">
      <c r="A33" s="98"/>
      <c r="B33" s="99"/>
      <c r="C33" s="99"/>
    </row>
    <row r="34" spans="1:3" ht="12.75">
      <c r="A34" s="87" t="s">
        <v>82</v>
      </c>
      <c r="B34" s="88" t="s">
        <v>6</v>
      </c>
      <c r="C34" s="89" t="s">
        <v>7</v>
      </c>
    </row>
    <row r="35" spans="1:3" ht="12.75">
      <c r="A35" s="90" t="s">
        <v>29</v>
      </c>
      <c r="B35" s="91">
        <v>3.02</v>
      </c>
      <c r="C35" s="94">
        <v>21.97</v>
      </c>
    </row>
    <row r="36" spans="1:3" ht="12.75">
      <c r="A36" s="90" t="s">
        <v>41</v>
      </c>
      <c r="B36" s="91">
        <v>2.91</v>
      </c>
      <c r="C36" s="94">
        <v>10.928827363455898</v>
      </c>
    </row>
    <row r="37" spans="1:3" ht="12.75">
      <c r="A37" s="90" t="s">
        <v>35</v>
      </c>
      <c r="B37" s="91">
        <v>0.37</v>
      </c>
      <c r="C37" s="94">
        <v>10.93</v>
      </c>
    </row>
    <row r="38" spans="1:3" ht="12.75">
      <c r="A38" s="90" t="s">
        <v>31</v>
      </c>
      <c r="B38" s="91">
        <v>0.42</v>
      </c>
      <c r="C38" s="94">
        <v>4.38</v>
      </c>
    </row>
    <row r="39" spans="1:3" ht="12.75">
      <c r="A39" s="90" t="s">
        <v>24</v>
      </c>
      <c r="B39" s="93">
        <v>2.073056850404758</v>
      </c>
      <c r="C39" s="94">
        <v>19.122876572419102</v>
      </c>
    </row>
    <row r="40" spans="1:3" ht="12.75">
      <c r="A40" s="104"/>
      <c r="B40" s="105" t="s">
        <v>83</v>
      </c>
      <c r="C40" s="106" t="s">
        <v>84</v>
      </c>
    </row>
    <row r="41" spans="1:3" ht="12.75">
      <c r="A41" s="90" t="s">
        <v>36</v>
      </c>
      <c r="B41" s="93">
        <v>1.4231638959761206</v>
      </c>
      <c r="C41" s="94">
        <v>4.2640865702033635</v>
      </c>
    </row>
    <row r="42" spans="1:3" ht="12.75">
      <c r="A42" s="95" t="s">
        <v>37</v>
      </c>
      <c r="B42" s="100">
        <v>0.83</v>
      </c>
      <c r="C42" s="103">
        <v>7.32</v>
      </c>
    </row>
    <row r="43" spans="2:3" s="85" customFormat="1" ht="12.75">
      <c r="B43" s="68"/>
      <c r="C43" s="6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Langlade</cp:lastModifiedBy>
  <cp:lastPrinted>2003-10-29T07:41:07Z</cp:lastPrinted>
  <dcterms:created xsi:type="dcterms:W3CDTF">2002-10-09T04:44:43Z</dcterms:created>
  <dcterms:modified xsi:type="dcterms:W3CDTF">2006-03-31T13:05:19Z</dcterms:modified>
  <cp:category/>
  <cp:version/>
  <cp:contentType/>
  <cp:contentStatus/>
</cp:coreProperties>
</file>